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U:\230224. Excel presupuesto producciones\"/>
    </mc:Choice>
  </mc:AlternateContent>
  <xr:revisionPtr revIDLastSave="0" documentId="13_ncr:1_{3637174D-E1A3-4417-8D3D-13D2DDF72150}" xr6:coauthVersionLast="47" xr6:coauthVersionMax="47" xr10:uidLastSave="{00000000-0000-0000-0000-000000000000}"/>
  <bookViews>
    <workbookView xWindow="330" yWindow="330" windowWidth="25365" windowHeight="12315" activeTab="2" xr2:uid="{00000000-000D-0000-FFFF-FFFF00000000}"/>
  </bookViews>
  <sheets>
    <sheet name="Modelo presupuesto" sheetId="9" r:id="rId1"/>
    <sheet name="Desglose de personal" sheetId="10" r:id="rId2"/>
    <sheet name="tabla salarial" sheetId="12" r:id="rId3"/>
  </sheets>
  <definedNames>
    <definedName name="_xlnm.Print_Area" localSheetId="1">'Desglose de personal'!$A$6:$J$74</definedName>
    <definedName name="Menú">#REF!</definedName>
    <definedName name="Rel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9" i="10" l="1"/>
  <c r="J109" i="10"/>
  <c r="I108" i="10"/>
  <c r="J108" i="10" s="1"/>
  <c r="I112" i="10"/>
  <c r="J112" i="10" s="1"/>
  <c r="I111" i="10"/>
  <c r="J111" i="10" s="1"/>
  <c r="I110" i="10"/>
  <c r="J110" i="10" s="1"/>
  <c r="F115" i="10"/>
  <c r="B115" i="10"/>
  <c r="E95" i="10"/>
  <c r="H95" i="10" s="1"/>
  <c r="E96" i="10"/>
  <c r="H96" i="10" s="1"/>
  <c r="E94" i="10"/>
  <c r="H94" i="10" s="1"/>
  <c r="G95" i="10" l="1"/>
  <c r="I95" i="10" s="1"/>
  <c r="G96" i="10"/>
  <c r="I96" i="10" s="1"/>
  <c r="G94" i="10"/>
  <c r="I94" i="10" s="1"/>
  <c r="E12" i="10"/>
  <c r="G12" i="10" s="1"/>
  <c r="E13" i="10"/>
  <c r="G13" i="10" s="1"/>
  <c r="E14" i="10"/>
  <c r="G14" i="10" s="1"/>
  <c r="E15" i="10"/>
  <c r="E17" i="10"/>
  <c r="G17" i="10" s="1"/>
  <c r="E18" i="10"/>
  <c r="G18" i="10" s="1"/>
  <c r="E19" i="10"/>
  <c r="G19" i="10" s="1"/>
  <c r="E20" i="10"/>
  <c r="H20" i="10" s="1"/>
  <c r="E22" i="10"/>
  <c r="E23" i="10"/>
  <c r="G23" i="10" s="1"/>
  <c r="E25" i="10"/>
  <c r="G25" i="10" s="1"/>
  <c r="E26" i="10"/>
  <c r="H26" i="10" s="1"/>
  <c r="E27" i="10"/>
  <c r="E28" i="10"/>
  <c r="E29" i="10"/>
  <c r="G29" i="10" s="1"/>
  <c r="E30" i="10"/>
  <c r="G30" i="10" s="1"/>
  <c r="E32" i="10"/>
  <c r="H32" i="10" s="1"/>
  <c r="E33" i="10"/>
  <c r="E34" i="10"/>
  <c r="E36" i="10"/>
  <c r="G36" i="10" s="1"/>
  <c r="E37" i="10"/>
  <c r="G37" i="10" s="1"/>
  <c r="E38" i="10"/>
  <c r="G38" i="10" s="1"/>
  <c r="E40" i="10"/>
  <c r="E41" i="10"/>
  <c r="G41" i="10" s="1"/>
  <c r="E42" i="10"/>
  <c r="G42" i="10" s="1"/>
  <c r="E44" i="10"/>
  <c r="G44" i="10" s="1"/>
  <c r="E45" i="10"/>
  <c r="E46" i="10"/>
  <c r="E47" i="10"/>
  <c r="G47" i="10" s="1"/>
  <c r="E49" i="10"/>
  <c r="G49" i="10" s="1"/>
  <c r="E50" i="10"/>
  <c r="G50" i="10" s="1"/>
  <c r="E51" i="10"/>
  <c r="E52" i="10"/>
  <c r="E53" i="10"/>
  <c r="G53" i="10" s="1"/>
  <c r="E54" i="10"/>
  <c r="G54" i="10" s="1"/>
  <c r="E55" i="10"/>
  <c r="G55" i="10" s="1"/>
  <c r="E57" i="10"/>
  <c r="E58" i="10"/>
  <c r="E59" i="10"/>
  <c r="G59" i="10" s="1"/>
  <c r="E60" i="10"/>
  <c r="G60" i="10" s="1"/>
  <c r="E61" i="10"/>
  <c r="G61" i="10" s="1"/>
  <c r="E62" i="10"/>
  <c r="H62" i="10" s="1"/>
  <c r="E63" i="10"/>
  <c r="E64" i="10"/>
  <c r="E66" i="10"/>
  <c r="G66" i="10" s="1"/>
  <c r="E67" i="10"/>
  <c r="G67" i="10" s="1"/>
  <c r="E68" i="10"/>
  <c r="H68" i="10" s="1"/>
  <c r="E69" i="10"/>
  <c r="E70" i="10"/>
  <c r="E71" i="10"/>
  <c r="G71" i="10" s="1"/>
  <c r="E74" i="10"/>
  <c r="G74" i="10" s="1"/>
  <c r="E75" i="10"/>
  <c r="E76" i="10"/>
  <c r="E78" i="10"/>
  <c r="G78" i="10" s="1"/>
  <c r="E79" i="10"/>
  <c r="G79" i="10" s="1"/>
  <c r="E80" i="10"/>
  <c r="G80" i="10" s="1"/>
  <c r="E82" i="10"/>
  <c r="E83" i="10"/>
  <c r="G83" i="10" s="1"/>
  <c r="E84" i="10"/>
  <c r="G84" i="10" s="1"/>
  <c r="E85" i="10"/>
  <c r="G85" i="10" s="1"/>
  <c r="E86" i="10"/>
  <c r="G86" i="10" s="1"/>
  <c r="E88" i="10"/>
  <c r="E89" i="10"/>
  <c r="G89" i="10" s="1"/>
  <c r="E90" i="10"/>
  <c r="G90" i="10" s="1"/>
  <c r="E91" i="10"/>
  <c r="G91" i="10" s="1"/>
  <c r="E92" i="10"/>
  <c r="H92" i="10" s="1"/>
  <c r="E11" i="10"/>
  <c r="E100" i="10"/>
  <c r="E101" i="10"/>
  <c r="E102" i="10"/>
  <c r="E99" i="10"/>
  <c r="G11" i="10" l="1"/>
  <c r="E115" i="10"/>
  <c r="G102" i="10"/>
  <c r="H102" i="10"/>
  <c r="G101" i="10"/>
  <c r="H101" i="10"/>
  <c r="G100" i="10"/>
  <c r="H100" i="10"/>
  <c r="H99" i="10"/>
  <c r="H91" i="10"/>
  <c r="I91" i="10" s="1"/>
  <c r="J91" i="10" s="1"/>
  <c r="H79" i="10"/>
  <c r="I79" i="10" s="1"/>
  <c r="J79" i="10" s="1"/>
  <c r="H67" i="10"/>
  <c r="I67" i="10" s="1"/>
  <c r="J67" i="10" s="1"/>
  <c r="H55" i="10"/>
  <c r="I55" i="10" s="1"/>
  <c r="J55" i="10" s="1"/>
  <c r="H19" i="10"/>
  <c r="I19" i="10" s="1"/>
  <c r="J19" i="10" s="1"/>
  <c r="H90" i="10"/>
  <c r="I90" i="10" s="1"/>
  <c r="J90" i="10" s="1"/>
  <c r="H78" i="10"/>
  <c r="I78" i="10" s="1"/>
  <c r="J78" i="10" s="1"/>
  <c r="H66" i="10"/>
  <c r="I66" i="10" s="1"/>
  <c r="J66" i="10" s="1"/>
  <c r="H54" i="10"/>
  <c r="I54" i="10" s="1"/>
  <c r="J54" i="10" s="1"/>
  <c r="H42" i="10"/>
  <c r="I42" i="10" s="1"/>
  <c r="J42" i="10" s="1"/>
  <c r="H30" i="10"/>
  <c r="I30" i="10" s="1"/>
  <c r="J30" i="10" s="1"/>
  <c r="H18" i="10"/>
  <c r="I18" i="10" s="1"/>
  <c r="J18" i="10" s="1"/>
  <c r="H86" i="10"/>
  <c r="I86" i="10" s="1"/>
  <c r="J86" i="10" s="1"/>
  <c r="H74" i="10"/>
  <c r="I74" i="10" s="1"/>
  <c r="J74" i="10" s="1"/>
  <c r="H50" i="10"/>
  <c r="I50" i="10" s="1"/>
  <c r="J50" i="10" s="1"/>
  <c r="H38" i="10"/>
  <c r="I38" i="10" s="1"/>
  <c r="J38" i="10" s="1"/>
  <c r="H14" i="10"/>
  <c r="I14" i="10" s="1"/>
  <c r="J14" i="10" s="1"/>
  <c r="H85" i="10"/>
  <c r="I85" i="10" s="1"/>
  <c r="J85" i="10" s="1"/>
  <c r="H61" i="10"/>
  <c r="I61" i="10" s="1"/>
  <c r="J61" i="10" s="1"/>
  <c r="H49" i="10"/>
  <c r="I49" i="10" s="1"/>
  <c r="J49" i="10" s="1"/>
  <c r="H37" i="10"/>
  <c r="I37" i="10" s="1"/>
  <c r="J37" i="10" s="1"/>
  <c r="H25" i="10"/>
  <c r="I25" i="10" s="1"/>
  <c r="J25" i="10" s="1"/>
  <c r="H13" i="10"/>
  <c r="I13" i="10" s="1"/>
  <c r="J13" i="10" s="1"/>
  <c r="H60" i="10"/>
  <c r="I60" i="10" s="1"/>
  <c r="J60" i="10" s="1"/>
  <c r="H12" i="10"/>
  <c r="I12" i="10" s="1"/>
  <c r="J12" i="10" s="1"/>
  <c r="H84" i="10"/>
  <c r="I84" i="10" s="1"/>
  <c r="J84" i="10" s="1"/>
  <c r="H36" i="10"/>
  <c r="I36" i="10" s="1"/>
  <c r="J36" i="10" s="1"/>
  <c r="H80" i="10"/>
  <c r="I80" i="10" s="1"/>
  <c r="J80" i="10" s="1"/>
  <c r="H44" i="10"/>
  <c r="I44" i="10" s="1"/>
  <c r="J44" i="10" s="1"/>
  <c r="G88" i="10"/>
  <c r="H88" i="10"/>
  <c r="G82" i="10"/>
  <c r="H82" i="10"/>
  <c r="G76" i="10"/>
  <c r="H76" i="10"/>
  <c r="G70" i="10"/>
  <c r="H70" i="10"/>
  <c r="G64" i="10"/>
  <c r="H64" i="10"/>
  <c r="G58" i="10"/>
  <c r="H58" i="10"/>
  <c r="G52" i="10"/>
  <c r="H52" i="10"/>
  <c r="G40" i="10"/>
  <c r="H40" i="10"/>
  <c r="G34" i="10"/>
  <c r="H34" i="10"/>
  <c r="G28" i="10"/>
  <c r="H28" i="10"/>
  <c r="G22" i="10"/>
  <c r="H22" i="10"/>
  <c r="H75" i="10"/>
  <c r="G75" i="10"/>
  <c r="H69" i="10"/>
  <c r="G69" i="10"/>
  <c r="H63" i="10"/>
  <c r="G63" i="10"/>
  <c r="H57" i="10"/>
  <c r="G57" i="10"/>
  <c r="H51" i="10"/>
  <c r="G51" i="10"/>
  <c r="H45" i="10"/>
  <c r="G45" i="10"/>
  <c r="H33" i="10"/>
  <c r="G33" i="10"/>
  <c r="H27" i="10"/>
  <c r="G27" i="10"/>
  <c r="H15" i="10"/>
  <c r="G15" i="10"/>
  <c r="G46" i="10"/>
  <c r="H46" i="10"/>
  <c r="G92" i="10"/>
  <c r="I92" i="10" s="1"/>
  <c r="J92" i="10" s="1"/>
  <c r="G68" i="10"/>
  <c r="I68" i="10" s="1"/>
  <c r="J68" i="10" s="1"/>
  <c r="G62" i="10"/>
  <c r="I62" i="10" s="1"/>
  <c r="J62" i="10" s="1"/>
  <c r="G32" i="10"/>
  <c r="I32" i="10" s="1"/>
  <c r="J32" i="10" s="1"/>
  <c r="G26" i="10"/>
  <c r="I26" i="10" s="1"/>
  <c r="J26" i="10" s="1"/>
  <c r="G20" i="10"/>
  <c r="I20" i="10" s="1"/>
  <c r="J20" i="10" s="1"/>
  <c r="H89" i="10"/>
  <c r="I89" i="10" s="1"/>
  <c r="J89" i="10" s="1"/>
  <c r="H83" i="10"/>
  <c r="I83" i="10" s="1"/>
  <c r="J83" i="10" s="1"/>
  <c r="H71" i="10"/>
  <c r="I71" i="10" s="1"/>
  <c r="J71" i="10" s="1"/>
  <c r="H59" i="10"/>
  <c r="I59" i="10" s="1"/>
  <c r="J59" i="10" s="1"/>
  <c r="H53" i="10"/>
  <c r="I53" i="10" s="1"/>
  <c r="J53" i="10" s="1"/>
  <c r="H47" i="10"/>
  <c r="I47" i="10" s="1"/>
  <c r="J47" i="10" s="1"/>
  <c r="H41" i="10"/>
  <c r="I41" i="10" s="1"/>
  <c r="J41" i="10" s="1"/>
  <c r="H29" i="10"/>
  <c r="I29" i="10" s="1"/>
  <c r="J29" i="10" s="1"/>
  <c r="H23" i="10"/>
  <c r="I23" i="10" s="1"/>
  <c r="J23" i="10" s="1"/>
  <c r="H17" i="10"/>
  <c r="I17" i="10" s="1"/>
  <c r="J17" i="10" s="1"/>
  <c r="H11" i="10"/>
  <c r="G99" i="10"/>
  <c r="I99" i="10" s="1"/>
  <c r="I27" i="10" l="1"/>
  <c r="J27" i="10" s="1"/>
  <c r="I51" i="10"/>
  <c r="J51" i="10" s="1"/>
  <c r="I69" i="10"/>
  <c r="J69" i="10" s="1"/>
  <c r="I101" i="10"/>
  <c r="J101" i="10" s="1"/>
  <c r="I100" i="10"/>
  <c r="J100" i="10" s="1"/>
  <c r="H115" i="10"/>
  <c r="I102" i="10"/>
  <c r="J102" i="10" s="1"/>
  <c r="G115" i="10"/>
  <c r="J99" i="10"/>
  <c r="I70" i="10"/>
  <c r="J70" i="10" s="1"/>
  <c r="I88" i="10"/>
  <c r="J88" i="10" s="1"/>
  <c r="I15" i="10"/>
  <c r="J15" i="10" s="1"/>
  <c r="I45" i="10"/>
  <c r="J45" i="10" s="1"/>
  <c r="I63" i="10"/>
  <c r="J63" i="10" s="1"/>
  <c r="I82" i="10"/>
  <c r="J82" i="10" s="1"/>
  <c r="I46" i="10"/>
  <c r="J46" i="10" s="1"/>
  <c r="I22" i="10"/>
  <c r="J22" i="10" s="1"/>
  <c r="I33" i="10"/>
  <c r="J33" i="10" s="1"/>
  <c r="I57" i="10"/>
  <c r="J57" i="10" s="1"/>
  <c r="I34" i="10"/>
  <c r="J34" i="10" s="1"/>
  <c r="I58" i="10"/>
  <c r="J58" i="10" s="1"/>
  <c r="I76" i="10"/>
  <c r="J76" i="10" s="1"/>
  <c r="I75" i="10"/>
  <c r="J75" i="10" s="1"/>
  <c r="I40" i="10"/>
  <c r="J40" i="10" s="1"/>
  <c r="I28" i="10"/>
  <c r="J28" i="10" s="1"/>
  <c r="I52" i="10"/>
  <c r="J52" i="10" s="1"/>
  <c r="I64" i="10"/>
  <c r="J64" i="10" s="1"/>
  <c r="C6" i="10"/>
  <c r="F114" i="9"/>
  <c r="G114" i="9" s="1"/>
  <c r="F115" i="9"/>
  <c r="G115" i="9"/>
  <c r="F107" i="9"/>
  <c r="F38" i="9"/>
  <c r="F37" i="9"/>
  <c r="F36" i="9"/>
  <c r="G36" i="9" s="1"/>
  <c r="H36" i="9" s="1"/>
  <c r="F35" i="9"/>
  <c r="F32" i="9" s="1"/>
  <c r="E148" i="9" s="1"/>
  <c r="F34" i="9"/>
  <c r="E151" i="9"/>
  <c r="E158" i="9"/>
  <c r="F18" i="9"/>
  <c r="F16" i="9" s="1"/>
  <c r="E146" i="9" s="1"/>
  <c r="G34" i="9"/>
  <c r="H34" i="9"/>
  <c r="H32" i="9" s="1"/>
  <c r="G148" i="9" s="1"/>
  <c r="F51" i="9"/>
  <c r="G51" i="9" s="1"/>
  <c r="F68" i="9"/>
  <c r="F66" i="9" s="1"/>
  <c r="E150" i="9" s="1"/>
  <c r="G68" i="9"/>
  <c r="H68" i="9" s="1"/>
  <c r="F73" i="9"/>
  <c r="G73" i="9" s="1"/>
  <c r="F79" i="9"/>
  <c r="G79" i="9"/>
  <c r="H79" i="9"/>
  <c r="F95" i="9"/>
  <c r="G95" i="9"/>
  <c r="H95" i="9" s="1"/>
  <c r="F104" i="9"/>
  <c r="G104" i="9" s="1"/>
  <c r="F19" i="9"/>
  <c r="G19" i="9"/>
  <c r="F20" i="9"/>
  <c r="G20" i="9" s="1"/>
  <c r="H20" i="9" s="1"/>
  <c r="F21" i="9"/>
  <c r="G21" i="9"/>
  <c r="H21" i="9" s="1"/>
  <c r="F22" i="9"/>
  <c r="G22" i="9"/>
  <c r="F23" i="9"/>
  <c r="G23" i="9" s="1"/>
  <c r="H23" i="9" s="1"/>
  <c r="F24" i="9"/>
  <c r="G24" i="9"/>
  <c r="H24" i="9" s="1"/>
  <c r="F25" i="9"/>
  <c r="G25" i="9" s="1"/>
  <c r="H25" i="9" s="1"/>
  <c r="F26" i="9"/>
  <c r="G26" i="9" s="1"/>
  <c r="H26" i="9" s="1"/>
  <c r="G35" i="9"/>
  <c r="G37" i="9"/>
  <c r="G38" i="9"/>
  <c r="F40" i="9"/>
  <c r="G40" i="9"/>
  <c r="H40" i="9" s="1"/>
  <c r="F41" i="9"/>
  <c r="G41" i="9" s="1"/>
  <c r="H41" i="9" s="1"/>
  <c r="F42" i="9"/>
  <c r="G42" i="9"/>
  <c r="H42" i="9" s="1"/>
  <c r="F43" i="9"/>
  <c r="G43" i="9"/>
  <c r="H43" i="9" s="1"/>
  <c r="F44" i="9"/>
  <c r="G44" i="9" s="1"/>
  <c r="H44" i="9" s="1"/>
  <c r="F45" i="9"/>
  <c r="G45" i="9"/>
  <c r="F46" i="9"/>
  <c r="G46" i="9"/>
  <c r="H46" i="9" s="1"/>
  <c r="F47" i="9"/>
  <c r="G47" i="9" s="1"/>
  <c r="H47" i="9" s="1"/>
  <c r="F52" i="9"/>
  <c r="G52" i="9" s="1"/>
  <c r="H52" i="9" s="1"/>
  <c r="F53" i="9"/>
  <c r="G53" i="9"/>
  <c r="H53" i="9" s="1"/>
  <c r="F54" i="9"/>
  <c r="G54" i="9"/>
  <c r="F55" i="9"/>
  <c r="G55" i="9" s="1"/>
  <c r="H55" i="9" s="1"/>
  <c r="F56" i="9"/>
  <c r="G56" i="9"/>
  <c r="H56" i="9" s="1"/>
  <c r="F57" i="9"/>
  <c r="G57" i="9"/>
  <c r="F58" i="9"/>
  <c r="G58" i="9" s="1"/>
  <c r="H58" i="9" s="1"/>
  <c r="F59" i="9"/>
  <c r="G59" i="9"/>
  <c r="H59" i="9" s="1"/>
  <c r="F60" i="9"/>
  <c r="G60" i="9"/>
  <c r="F69" i="9"/>
  <c r="G69" i="9"/>
  <c r="G66" i="9"/>
  <c r="F150" i="9" s="1"/>
  <c r="F74" i="9"/>
  <c r="G74" i="9"/>
  <c r="F75" i="9"/>
  <c r="G75" i="9" s="1"/>
  <c r="H75" i="9" s="1"/>
  <c r="F80" i="9"/>
  <c r="G80" i="9" s="1"/>
  <c r="F81" i="9"/>
  <c r="G81" i="9"/>
  <c r="H81" i="9" s="1"/>
  <c r="F82" i="9"/>
  <c r="G82" i="9"/>
  <c r="F83" i="9"/>
  <c r="G83" i="9" s="1"/>
  <c r="H83" i="9" s="1"/>
  <c r="F84" i="9"/>
  <c r="G84" i="9"/>
  <c r="H84" i="9" s="1"/>
  <c r="F85" i="9"/>
  <c r="G85" i="9"/>
  <c r="H85" i="9" s="1"/>
  <c r="F86" i="9"/>
  <c r="G86" i="9" s="1"/>
  <c r="H86" i="9" s="1"/>
  <c r="F87" i="9"/>
  <c r="G87" i="9"/>
  <c r="H87" i="9" s="1"/>
  <c r="F88" i="9"/>
  <c r="G88" i="9"/>
  <c r="F89" i="9"/>
  <c r="G89" i="9" s="1"/>
  <c r="H89" i="9" s="1"/>
  <c r="F90" i="9"/>
  <c r="G90" i="9"/>
  <c r="H90" i="9" s="1"/>
  <c r="F91" i="9"/>
  <c r="G91" i="9"/>
  <c r="H91" i="9" s="1"/>
  <c r="F96" i="9"/>
  <c r="G96" i="9"/>
  <c r="F97" i="9"/>
  <c r="G97" i="9" s="1"/>
  <c r="H97" i="9" s="1"/>
  <c r="F98" i="9"/>
  <c r="G98" i="9"/>
  <c r="F99" i="9"/>
  <c r="G99" i="9"/>
  <c r="F100" i="9"/>
  <c r="G100" i="9" s="1"/>
  <c r="H100" i="9" s="1"/>
  <c r="F105" i="9"/>
  <c r="G105" i="9" s="1"/>
  <c r="H105" i="9" s="1"/>
  <c r="F106" i="9"/>
  <c r="G106" i="9"/>
  <c r="H106" i="9" s="1"/>
  <c r="G107" i="9"/>
  <c r="F108" i="9"/>
  <c r="G108" i="9"/>
  <c r="F116" i="9"/>
  <c r="G116" i="9"/>
  <c r="H116" i="9" s="1"/>
  <c r="F117" i="9"/>
  <c r="G117" i="9"/>
  <c r="H117" i="9" s="1"/>
  <c r="F118" i="9"/>
  <c r="G118" i="9" s="1"/>
  <c r="H118" i="9" s="1"/>
  <c r="F119" i="9"/>
  <c r="G119" i="9"/>
  <c r="H119" i="9" s="1"/>
  <c r="H37" i="9"/>
  <c r="B140" i="9"/>
  <c r="B139" i="9"/>
  <c r="B138" i="9"/>
  <c r="B137" i="9"/>
  <c r="B136" i="9"/>
  <c r="B135" i="9"/>
  <c r="B134" i="9"/>
  <c r="B133" i="9"/>
  <c r="B132" i="9"/>
  <c r="H115" i="9"/>
  <c r="H108" i="9"/>
  <c r="H107" i="9"/>
  <c r="H99" i="9"/>
  <c r="H98" i="9"/>
  <c r="H96" i="9"/>
  <c r="H88" i="9"/>
  <c r="H82" i="9"/>
  <c r="H74" i="9"/>
  <c r="H69" i="9"/>
  <c r="H60" i="9"/>
  <c r="H57" i="9"/>
  <c r="H54" i="9"/>
  <c r="H45" i="9"/>
  <c r="H38" i="9"/>
  <c r="H19" i="9"/>
  <c r="H22" i="9"/>
  <c r="F71" i="9"/>
  <c r="F93" i="9"/>
  <c r="E153" i="9" s="1"/>
  <c r="H35" i="9"/>
  <c r="H66" i="9" l="1"/>
  <c r="G150" i="9" s="1"/>
  <c r="H93" i="9"/>
  <c r="G153" i="9" s="1"/>
  <c r="G102" i="9"/>
  <c r="F154" i="9" s="1"/>
  <c r="H104" i="9"/>
  <c r="H102" i="9" s="1"/>
  <c r="G154" i="9" s="1"/>
  <c r="G49" i="9"/>
  <c r="F149" i="9" s="1"/>
  <c r="H51" i="9"/>
  <c r="H49" i="9" s="1"/>
  <c r="G149" i="9" s="1"/>
  <c r="G77" i="9"/>
  <c r="F152" i="9" s="1"/>
  <c r="H80" i="9"/>
  <c r="H77" i="9" s="1"/>
  <c r="G152" i="9" s="1"/>
  <c r="G112" i="9"/>
  <c r="F155" i="9" s="1"/>
  <c r="H114" i="9"/>
  <c r="H112" i="9" s="1"/>
  <c r="G155" i="9" s="1"/>
  <c r="G32" i="9"/>
  <c r="F148" i="9" s="1"/>
  <c r="H73" i="9"/>
  <c r="H71" i="9" s="1"/>
  <c r="G151" i="9" s="1"/>
  <c r="G71" i="9"/>
  <c r="F151" i="9" s="1"/>
  <c r="F49" i="9"/>
  <c r="E149" i="9" s="1"/>
  <c r="F77" i="9"/>
  <c r="E152" i="9" s="1"/>
  <c r="G93" i="9"/>
  <c r="F153" i="9" s="1"/>
  <c r="F102" i="9"/>
  <c r="E154" i="9" s="1"/>
  <c r="G18" i="9"/>
  <c r="F112" i="9"/>
  <c r="E155" i="9" s="1"/>
  <c r="J94" i="10"/>
  <c r="J95" i="10"/>
  <c r="J96" i="10"/>
  <c r="G16" i="9" l="1"/>
  <c r="F146" i="9" s="1"/>
  <c r="H18" i="9"/>
  <c r="H16" i="9" s="1"/>
  <c r="I11" i="10"/>
  <c r="J11" i="10" s="1"/>
  <c r="J115" i="10" l="1"/>
  <c r="F30" i="9" s="1"/>
  <c r="I115" i="10"/>
  <c r="G146" i="9"/>
  <c r="H30" i="9" l="1"/>
  <c r="H28" i="9" s="1"/>
  <c r="F28" i="9"/>
  <c r="F121" i="9" s="1"/>
  <c r="E156" i="9" s="1"/>
  <c r="G28" i="9"/>
  <c r="F147" i="9" s="1"/>
  <c r="G147" i="9" l="1"/>
  <c r="H121" i="9"/>
  <c r="H123" i="9" s="1"/>
  <c r="G158" i="9" s="1"/>
  <c r="G121" i="9"/>
  <c r="G123" i="9" s="1"/>
  <c r="F158" i="9" s="1"/>
  <c r="E147" i="9"/>
  <c r="H125" i="9" l="1"/>
  <c r="G160" i="9" s="1"/>
  <c r="G156" i="9"/>
  <c r="F156" i="9"/>
  <c r="G125" i="9"/>
  <c r="G127" i="9" s="1"/>
  <c r="F162" i="9" s="1"/>
  <c r="H127" i="9" l="1"/>
  <c r="G162" i="9" s="1"/>
  <c r="F160" i="9"/>
</calcChain>
</file>

<file path=xl/sharedStrings.xml><?xml version="1.0" encoding="utf-8"?>
<sst xmlns="http://schemas.openxmlformats.org/spreadsheetml/2006/main" count="421" uniqueCount="298">
  <si>
    <t>SUBTOTAL</t>
  </si>
  <si>
    <t>POR CONCEPTO</t>
  </si>
  <si>
    <t>POR PROGRAMA</t>
  </si>
  <si>
    <t>SUBTOTAL GENERAL</t>
  </si>
  <si>
    <t>TOTAL COSTES</t>
  </si>
  <si>
    <t>BENEFICIO INDUSTRIAL</t>
  </si>
  <si>
    <t xml:space="preserve">Inicio de producción: </t>
  </si>
  <si>
    <t>Duración (minutos):</t>
  </si>
  <si>
    <t>Nombre del programa:</t>
  </si>
  <si>
    <t xml:space="preserve">Periodicidad: </t>
  </si>
  <si>
    <t xml:space="preserve">Nº programas: </t>
  </si>
  <si>
    <t xml:space="preserve">Final de producción: </t>
  </si>
  <si>
    <t>3.- ESTUDIOS DE RODAJE</t>
  </si>
  <si>
    <t>8.- GASTOS DE PRODUCCIÓN (PRESENTADORES Y CONCURSANTES)</t>
  </si>
  <si>
    <t>6.- MEDIOS TÉCNICOS DE TRANSMISIÓN</t>
  </si>
  <si>
    <t>1.-ORIGINALES (GUIÓN, CABECERA, MÚSICA Y ARCHIVO)</t>
  </si>
  <si>
    <t>Nº programas "Lo mejor de":</t>
  </si>
  <si>
    <t>1.3.- CABECERA</t>
  </si>
  <si>
    <t>1.2.- GUIONES, IDEAS ORIGINALES</t>
  </si>
  <si>
    <t>1.1.- DERECHOS DE FORMATO</t>
  </si>
  <si>
    <t>1.4.- MÚSICA</t>
  </si>
  <si>
    <t>1.6.- OTROS (INDICAR)</t>
  </si>
  <si>
    <t>Mes | Programa | Serie</t>
  </si>
  <si>
    <t>3.1 ALQUILER DE PLATÓ</t>
  </si>
  <si>
    <t>3.2 RODAJE EN EXTERIORES</t>
  </si>
  <si>
    <t>3.3.- DECORADO / ATREZZO</t>
  </si>
  <si>
    <t>3.3.1.- DISEÑO DEL DECORADO</t>
  </si>
  <si>
    <t>3.3.2.- CONSTRUCCIÓN DECORADO</t>
  </si>
  <si>
    <t>3.3.3.- MANTENIMIENTO DEL DECORADO</t>
  </si>
  <si>
    <t>3.3.4.- MONTAJE Y DESMONTAJE DECORADO</t>
  </si>
  <si>
    <t>3.3.5.- ATREZZO</t>
  </si>
  <si>
    <t>3.4.-VIDEOWALL</t>
  </si>
  <si>
    <t>3.5.- EFECTOS ESPECIALES</t>
  </si>
  <si>
    <t>UNIDAD DE MEDIDA</t>
  </si>
  <si>
    <t>4.- MEDIOS TÉCNICOS DE GRABACIÓN</t>
  </si>
  <si>
    <t>5.- MEDIOS TÉCNICOS DE EDICIÓN Y POSPRODUCCIÓN</t>
  </si>
  <si>
    <t>7.- GASTOS DE PRODUCCIÓN (DESPLAZAMIENTOS Y DIETAS)</t>
  </si>
  <si>
    <t>4.2.- CÁMARAS</t>
  </si>
  <si>
    <t>4.1.- UNIDAD MÓVIL</t>
  </si>
  <si>
    <t>4.3.- CABEZA CALIENTE</t>
  </si>
  <si>
    <t>4.4.- STEADY</t>
  </si>
  <si>
    <t>4.5.- CÁMARAS ESPECIALES (MINICÁMARA, DRON)</t>
  </si>
  <si>
    <t>4.6.- AUTOCUE</t>
  </si>
  <si>
    <t>4.7.- GRUAS / TRAVELLING</t>
  </si>
  <si>
    <t>4.8.- GRUPO ELECTRÓGENO</t>
  </si>
  <si>
    <t>4.9.- MATERIAL DE ILUMINACIÓN</t>
  </si>
  <si>
    <t>4.10.- MATERIAL DE SONIDO</t>
  </si>
  <si>
    <t>5.1.- SALA DE EDICIÓN Y POSPRODUCCIÓN DE VÍDEO</t>
  </si>
  <si>
    <t>5.2.- SALA DE POSPRODUCCIÓN DE AUDIO</t>
  </si>
  <si>
    <t>6.1.- DSNG</t>
  </si>
  <si>
    <t>6.2.-VÍAS SATÉLITE</t>
  </si>
  <si>
    <t>6.3.-MOCHILAS DE TRANSMISIÓN</t>
  </si>
  <si>
    <t>7.1.- DESPLAZAMIENTOS</t>
  </si>
  <si>
    <t>7.1.2.- ALQUILER VEHÍCULOS</t>
  </si>
  <si>
    <t>7.1.1.- VIAJES</t>
  </si>
  <si>
    <t>7.1.3.- GASOLINA Y KILOMETRAJE</t>
  </si>
  <si>
    <t>7.1.4.- PEAJES Y PARKING</t>
  </si>
  <si>
    <t>7.1.5.- TAXIS Y OTROS</t>
  </si>
  <si>
    <t>7.2.- ALOJAMIENTOS</t>
  </si>
  <si>
    <t>7.3.- COMIDAS / DIETAS</t>
  </si>
  <si>
    <t>7.4.- CATERING INVITADOS Y PÚBLICO</t>
  </si>
  <si>
    <t>7.5.-  LOCALES Y VEHÍCULOS ESPECIALES</t>
  </si>
  <si>
    <t>7.6.- LOCALES/SALAS ENSAYO/CASTING</t>
  </si>
  <si>
    <t xml:space="preserve">    8.1.1.- PRESENTADORES</t>
  </si>
  <si>
    <t xml:space="preserve">    8.1.2.- COLABORADORES</t>
  </si>
  <si>
    <t>10.- GASTOS GENERALES</t>
  </si>
  <si>
    <t>Inicio de emisión:</t>
  </si>
  <si>
    <t>GASTOS DE PERSONAL</t>
  </si>
  <si>
    <t>7.7.- VEHÍCULOS ESPECIALES</t>
  </si>
  <si>
    <t>7.8.- VARIOS E IMPREVISTOS</t>
  </si>
  <si>
    <t>Productora:</t>
  </si>
  <si>
    <t>Mes</t>
  </si>
  <si>
    <t>COSTES DE PRODUCCIÓN</t>
  </si>
  <si>
    <t>2.- GASTOS DE PERSONAL   (Cumplimentar previamente la hoja de desglose de personal)</t>
  </si>
  <si>
    <t>CONCEPTOS DE GASTO</t>
  </si>
  <si>
    <t>NÚMERO POR CONCEPTOS</t>
  </si>
  <si>
    <t>NÚMERO DE UNIDADES DE MEDIDA</t>
  </si>
  <si>
    <t>CTE/UNIDAD DE MEDIDA</t>
  </si>
  <si>
    <t>TOTAL COSTES DE PRODUCCIÓN IVA EXCLUIDO</t>
  </si>
  <si>
    <t>TOTAL COSTES DE PRODUCCIÓN IVA INCLUIDO</t>
  </si>
  <si>
    <t>RESUMEN DE COSTES</t>
  </si>
  <si>
    <t>TOTAL COSTES DE PRODUCCIÓN (IVA INCLUIDO)</t>
  </si>
  <si>
    <t xml:space="preserve">1.-ORIGINALES (GUIÓN, CABECERA, MÚSICA Y ARCHIVO) </t>
  </si>
  <si>
    <t xml:space="preserve">2.- GASTOS DE PERSONAL </t>
  </si>
  <si>
    <t>9.- SOPORTES Y ACCESIBILIDAD</t>
  </si>
  <si>
    <t>1.4.1.- MÚSICA ORIGINAL SINTONÍA</t>
  </si>
  <si>
    <t>1.4.2.- FONDOS MÚSICA Y DE LIBRERÍA</t>
  </si>
  <si>
    <t>1.4.3.- DERECHOS MUSICALES</t>
  </si>
  <si>
    <t>1.5.- COMPRA DE IMÁGENES DE ARCHIVO</t>
  </si>
  <si>
    <t>3.2.1 ARRENDAMIENTOS Y ALQUILERES</t>
  </si>
  <si>
    <t>3.2.2 LOCALIZACIONES GRABACIÓN</t>
  </si>
  <si>
    <t>3.2.3 PERMISOS RODAJE</t>
  </si>
  <si>
    <t xml:space="preserve"> 8.1.- VESTUARIO</t>
  </si>
  <si>
    <t>8.2.- PREMIOS CONCURSANTES</t>
  </si>
  <si>
    <t>8.3.- TROFEOS</t>
  </si>
  <si>
    <t>8.4.- ATENCIONES Y GRATIFICACIONES</t>
  </si>
  <si>
    <t xml:space="preserve">9.1.- CINTAS/ TARJETAS DE GRABACIÓN </t>
  </si>
  <si>
    <t>9.2.- SISTEMA DE ALMACENAMIENTO (RAID, DISCOS DUROS…)</t>
  </si>
  <si>
    <t>9.3.- ARCHIVO STL</t>
  </si>
  <si>
    <t>9.4.- AUDIODESCRIPCIÓN</t>
  </si>
  <si>
    <t>9.5.- OTROS</t>
  </si>
  <si>
    <t>10.1.- SEGUROS</t>
  </si>
  <si>
    <t>10.2.- ALQUILER OFICINA (LUZ, LIMPIEZA, AGUA)</t>
  </si>
  <si>
    <t>10.3.- MATERIAL DE OFICINA</t>
  </si>
  <si>
    <t>10.4.- CONSUMOS (TFNO. / INTERNET)</t>
  </si>
  <si>
    <t>10.5.- GESTORÍA Y ABOGADOS</t>
  </si>
  <si>
    <t>10.6.- INFORMÁTICA</t>
  </si>
  <si>
    <t>TOTAL COSTES DE PRODUCCIÓN (IVA EXCLUIDO)</t>
  </si>
  <si>
    <t>BENEFICIO INDUSTRIAL (no podrá ser superior al 10%)</t>
  </si>
  <si>
    <t>RESUMEN COSTES DE PRODUCCIÓN</t>
  </si>
  <si>
    <t>Categorías profesionales</t>
  </si>
  <si>
    <t>Salario base</t>
  </si>
  <si>
    <t>-</t>
  </si>
  <si>
    <t>Euros</t>
  </si>
  <si>
    <t>Semana</t>
  </si>
  <si>
    <t>Semana 45 horas</t>
  </si>
  <si>
    <t>Semana 50 horas</t>
  </si>
  <si>
    <t>Equipo de Producción</t>
  </si>
  <si>
    <t>A) Producción.</t>
  </si>
  <si>
    <t>Director de Producción.</t>
  </si>
  <si>
    <t>Jefe de Producción.</t>
  </si>
  <si>
    <t>Ayudante de Producción.</t>
  </si>
  <si>
    <t>Auxiliar de Producción.</t>
  </si>
  <si>
    <t>Secretaria de Producción.</t>
  </si>
  <si>
    <t>B) Dirección.</t>
  </si>
  <si>
    <t>Primer Ayudante de Dirección.</t>
  </si>
  <si>
    <t>Supervisor de Continuidad/Acript.</t>
  </si>
  <si>
    <t>Segundo Ayudante de Dirección.</t>
  </si>
  <si>
    <t>339.39</t>
  </si>
  <si>
    <t>441.21</t>
  </si>
  <si>
    <t>519.27</t>
  </si>
  <si>
    <t>Auxiliar de Dirección.</t>
  </si>
  <si>
    <t>Equipo de Casting</t>
  </si>
  <si>
    <t>Director de Casting.</t>
  </si>
  <si>
    <t>Ayudante de Casting.</t>
  </si>
  <si>
    <t>Equipo de Cámara</t>
  </si>
  <si>
    <t>Director de Fotografía.</t>
  </si>
  <si>
    <t>Operador Especialista de Cámara (steadycam, submarina).</t>
  </si>
  <si>
    <t>Operador de Cámara.</t>
  </si>
  <si>
    <t>Primer Ayudante de cámara/Foquista.</t>
  </si>
  <si>
    <t>Auxiliar de Cámara.</t>
  </si>
  <si>
    <t>Foto fija.</t>
  </si>
  <si>
    <t>Equipo de Sonido</t>
  </si>
  <si>
    <t>Jefe de Sonido.</t>
  </si>
  <si>
    <t>Ayudante de Sonido.</t>
  </si>
  <si>
    <t>Auxiliar de Sonido.</t>
  </si>
  <si>
    <t>Equipo de Iluminación</t>
  </si>
  <si>
    <t>Jefe de Eléctricos.</t>
  </si>
  <si>
    <t>Eléctrico.</t>
  </si>
  <si>
    <t>Ayudante de Eléctrico.</t>
  </si>
  <si>
    <t>Equipo de Maquinistas</t>
  </si>
  <si>
    <t>Jefe de Maquinistas.</t>
  </si>
  <si>
    <t>Maquinista/Gruista.</t>
  </si>
  <si>
    <t>Ayudante de Maquinista.</t>
  </si>
  <si>
    <t>Equipo de Decoración</t>
  </si>
  <si>
    <t>Director de Arte.</t>
  </si>
  <si>
    <t>Decorador.</t>
  </si>
  <si>
    <t>Regidor.</t>
  </si>
  <si>
    <t>Ayudante de Decoración.</t>
  </si>
  <si>
    <t>Equipo de Ambientación/Atrezzo</t>
  </si>
  <si>
    <t>Ambientador.</t>
  </si>
  <si>
    <t>Atrezzista.</t>
  </si>
  <si>
    <t>Ayudante de Ambientación.</t>
  </si>
  <si>
    <t>Carpintero/Pintor de Rodaje.</t>
  </si>
  <si>
    <t>Asistencia de Rodaje.</t>
  </si>
  <si>
    <t>Ayudante de Atrezzo.</t>
  </si>
  <si>
    <t>Auxiliar de Ambientación.</t>
  </si>
  <si>
    <t>Equipo de Construcción</t>
  </si>
  <si>
    <t>Jefe de Construcción.</t>
  </si>
  <si>
    <t>Jefe de Carpintería.</t>
  </si>
  <si>
    <t>Jefe de Pintura/Empapelado.</t>
  </si>
  <si>
    <t>Jefe de Modelaje.</t>
  </si>
  <si>
    <t>Constructor de Atrezzo.</t>
  </si>
  <si>
    <t>Carpintero.</t>
  </si>
  <si>
    <t>Pintor/Empapelador.</t>
  </si>
  <si>
    <t>Modelador.</t>
  </si>
  <si>
    <t>Equipo de Estilismo</t>
  </si>
  <si>
    <t>Figurinista.</t>
  </si>
  <si>
    <t>Estilista.</t>
  </si>
  <si>
    <t>Ayudante de Estilismo/Ayudante de Figurinista.</t>
  </si>
  <si>
    <t>Jefe de Sastrería.</t>
  </si>
  <si>
    <t>Aux. de Estilismo/Aux. de Figurinista.</t>
  </si>
  <si>
    <t>Sastre.</t>
  </si>
  <si>
    <t>Equipo de Maquillaje y Peluquería.</t>
  </si>
  <si>
    <t>A) Maquillaje.</t>
  </si>
  <si>
    <t>Jefe de Maquillaje.</t>
  </si>
  <si>
    <t>Ayudante de Maquillaje.</t>
  </si>
  <si>
    <t>Auxiliar de Maquillaje.</t>
  </si>
  <si>
    <t>B) Peluquería.</t>
  </si>
  <si>
    <t>Jefe de Peluquería.</t>
  </si>
  <si>
    <t>Ayudante de Peluquería.</t>
  </si>
  <si>
    <t>Auxiliar de Peluquería.</t>
  </si>
  <si>
    <t>Equipo de Montaje</t>
  </si>
  <si>
    <t>Montador de Imagen.</t>
  </si>
  <si>
    <t>Ayudante de Montaje de Imagen.</t>
  </si>
  <si>
    <t>Auxiliar de Montaje de Imagen.</t>
  </si>
  <si>
    <t>Montador de Sonido.</t>
  </si>
  <si>
    <t>Ayudante de Montaje de Sonido.</t>
  </si>
  <si>
    <t>Equipo de Contabilidad</t>
  </si>
  <si>
    <t>Contable de producción.</t>
  </si>
  <si>
    <t>Ayudante de Contabilidad.</t>
  </si>
  <si>
    <t>Cajero/Pagador.</t>
  </si>
  <si>
    <t>Auxiliar Administrativo.</t>
  </si>
  <si>
    <t>Meritorio.</t>
  </si>
  <si>
    <t>Resolución de 10 de mayo de 2021, de la Dirección General de Trabajo, por la que se registra y publica el Acta del acuerdo relativo a la revisión salarial y actualización de dietas, para el período abril a diciembre de 2021, del II Convenio colectivo de la Industria de la Producción Audiovisual (Técnicos).</t>
  </si>
  <si>
    <t>https://www.boe.es/eli/es/res/2021/05/10/(3)</t>
  </si>
  <si>
    <t>Semana / Semana 45 horas / Semana 50 horas / Mes</t>
  </si>
  <si>
    <t>Respecto del colectivo de guionistas, se mantendrán los importes que figuran en la tabla del Anexo II de la Resolución de 10 de abril de 2017, de la Dirección General de Empleo, por la que se registran y publican las tablas salariales para el año 2017 del Convenio colectivo del sector de la industria de producción audiovisual -técnicos- (BOE de 24 de abril).</t>
  </si>
  <si>
    <t>Salario base mensual</t>
  </si>
  <si>
    <t>–</t>
  </si>
  <si>
    <t>Equipo de guionistas</t>
  </si>
  <si>
    <t>A) Producciones únicas o seriadas con presupuesto igual o superior a 2.500.000 euros por temporada o 300.000 euros por programa, capítulo o producción unitaria:</t>
  </si>
  <si>
    <t>Coordinador de guiones</t>
  </si>
  <si>
    <t>Guionista de ficción</t>
  </si>
  <si>
    <t>Guionista de no ficción</t>
  </si>
  <si>
    <t>B) Producciones únicas o seriadas con presupuesto comprendido entre 40.000 euros por temporada o 5.000 euros por programa, capítulo o producción unitaria y presupuesto inferior a 2.500.000 euros por temporada o 300.000 euros por programa:</t>
  </si>
  <si>
    <t>C) Producciones únicas o seriadas con presupuesto inferior a 40.000 euros por temporada o 5.000 euros por programa, capítulo o producción unitaria:</t>
  </si>
  <si>
    <t>Técnicos en producciones cuya explotación primaria sea su explotación en salas cinematográfica- bajo presupuesto</t>
  </si>
  <si>
    <t>Equipo de guionistas*</t>
  </si>
  <si>
    <t>BAJO PRESUPUESTO **</t>
  </si>
  <si>
    <t xml:space="preserve">Protagonista </t>
  </si>
  <si>
    <t xml:space="preserve">Secundario </t>
  </si>
  <si>
    <t xml:space="preserve">Reparto </t>
  </si>
  <si>
    <t xml:space="preserve">Pequeñas Partes </t>
  </si>
  <si>
    <t xml:space="preserve">Categoría </t>
  </si>
  <si>
    <t xml:space="preserve">€/sesión </t>
  </si>
  <si>
    <t>€/mes</t>
  </si>
  <si>
    <t>€/semana</t>
  </si>
  <si>
    <t>Actores y Actrices</t>
  </si>
  <si>
    <t>Documentalista</t>
  </si>
  <si>
    <t>Community Manager</t>
  </si>
  <si>
    <t>Retribución bruta (C)</t>
  </si>
  <si>
    <t>Seguridad social (E)</t>
  </si>
  <si>
    <t>Liquidación (F)</t>
  </si>
  <si>
    <t>Total G = (C+D+E+F)</t>
  </si>
  <si>
    <t>TOTAL POR CATEGORÍA PROFESIONAL
H =  (A*B*G)</t>
  </si>
  <si>
    <t>*Los guionistas de cine se encuentran exlcuidos expresamente del convenio colectivo, los sueldos aquí señalados deben tomarse como referencia y no como obligación legal</t>
  </si>
  <si>
    <t>PERSONAL NO ADSCRITO A NINGÚN CONVENIO COLECTIVO</t>
  </si>
  <si>
    <t>TOTAL GASTOS DE PERSONAL</t>
  </si>
  <si>
    <t>TOTAL</t>
  </si>
  <si>
    <t>TIPO  DE RELACIÓN</t>
  </si>
  <si>
    <t>Director/a</t>
  </si>
  <si>
    <t>Compositor/a</t>
  </si>
  <si>
    <t>UNIDAD TEMPORAL DE MEDIDA</t>
  </si>
  <si>
    <t>NÚMERO DE LA UNIDAD TEMPORAL DE MEDIDA</t>
  </si>
  <si>
    <t>CTE/UNIDAD TEMPORAL DE MEDIDA</t>
  </si>
  <si>
    <t>NÚMERO DE PERSONAS TRABAJADORAS (A)</t>
  </si>
  <si>
    <t>COSTE POR PERSONA TRABAJADORA Y UNIDAD DE MEDIDA</t>
  </si>
  <si>
    <t>NÚMERO DE MESES
 (B)</t>
  </si>
  <si>
    <t>Mejora Voluntaria 
( D )</t>
  </si>
  <si>
    <t>COSTE POR PERSONA TRABAJADORA Y MES</t>
  </si>
  <si>
    <t>Otros</t>
  </si>
  <si>
    <t>Coordinador/a de guiones</t>
  </si>
  <si>
    <t>Meritorio/a.</t>
  </si>
  <si>
    <t>Cajero/a-Pagador/a.</t>
  </si>
  <si>
    <t>Montador/a de Sonido.</t>
  </si>
  <si>
    <t>Montador/a de Imagen.</t>
  </si>
  <si>
    <t>Jefe/a de Peluquería.</t>
  </si>
  <si>
    <t>Jefe/a de Maquillaje.</t>
  </si>
  <si>
    <t>Sastre/a.</t>
  </si>
  <si>
    <t>Jefe/a de Sastrería.</t>
  </si>
  <si>
    <t>Modelador/a.</t>
  </si>
  <si>
    <t>Pintor/a-Empapelador/a.</t>
  </si>
  <si>
    <t>Carpintero/a.</t>
  </si>
  <si>
    <t>Constructor/a de Atrezzo.</t>
  </si>
  <si>
    <t>Jefe/a de Modelaje.</t>
  </si>
  <si>
    <t>Jefe/a de Pintura/Empapelado.</t>
  </si>
  <si>
    <t>Jefe/a de Carpintería.</t>
  </si>
  <si>
    <t>Jefe/a de Construcción.</t>
  </si>
  <si>
    <t>Carpintero/a-Pintor/a de Rodaje.</t>
  </si>
  <si>
    <t>Ambientador/a.</t>
  </si>
  <si>
    <t>Regidor/a.</t>
  </si>
  <si>
    <t>Decorador/a.</t>
  </si>
  <si>
    <t>Director/a de Arte.</t>
  </si>
  <si>
    <t>Jefe/a de Maquinistas.</t>
  </si>
  <si>
    <t>Eléctrico/a.</t>
  </si>
  <si>
    <t>Jefe/a de Eléctricos.</t>
  </si>
  <si>
    <t>Jefe/a de Sonido.</t>
  </si>
  <si>
    <t>Primer/a Ayudante de cámara/Foquista.</t>
  </si>
  <si>
    <t>Operador/a de Cámara.</t>
  </si>
  <si>
    <t>Operador/a Especialista de Cámara (steadycam, submarina).</t>
  </si>
  <si>
    <t>Director/a de Fotografía.</t>
  </si>
  <si>
    <t>Director/a de Casting.</t>
  </si>
  <si>
    <t>Primer/a Ayudante de Dirección.</t>
  </si>
  <si>
    <t>Supervisor/a de Continuidad/Acript.</t>
  </si>
  <si>
    <t>Segundo/a Ayudante de Dirección.</t>
  </si>
  <si>
    <t>Director/a de Producción.</t>
  </si>
  <si>
    <t>Jefe/a de Producción.</t>
  </si>
  <si>
    <t>DESGLOSE DE PERSONAL EN PRODUCCIONES CUYA EXPLOTACIÓN PRIMARIA SEA SU EXPLOTACIÓN EN SALAS CINEMATOGRÁFICAS-BAJO PRESUPUESTO</t>
  </si>
  <si>
    <t>Las retribuciones incluidas en esta tabla están referenciadas a los convenios colectivos de aplicación en cada uno de los grupos prefesionales excepto que se indique lo contrario.</t>
  </si>
  <si>
    <t>Mejora Voluntaria
 ( D )</t>
  </si>
  <si>
    <t>Retribución bruta 
(C)</t>
  </si>
  <si>
    <t>Liquidación 
(F)</t>
  </si>
  <si>
    <t>NÚMERO DE UNIDADES DE MEDIDA 
(B)</t>
  </si>
  <si>
    <t>PRODUCCIÓN DE NO FICCIÓN</t>
  </si>
  <si>
    <t>Los guionistas de Cine están excluidos expresamente en el convenio, pero en el modelo de coste se toman como referencia  las tablas aplicables a contenidos televisivos</t>
  </si>
  <si>
    <t>Resolución de 28 de marzo de 2022, de la Dirección General de Trabajo, por la que se registra y publica el Acuerdo parcial por el que se aprueba el incremento salarial para 2022 del III Convenio colectivo estatal regulador de las relaciones laborales entre los productores de obras audiovisuales y los actores que prestan servicios en las mismas.</t>
  </si>
  <si>
    <t>https://www.boe.es/diario_boe/txt.php?id=BOE-A-2022-5957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</si>
</sst>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33" x14ac:knownFonts="1">
    <font>
      <sz val="10"/>
      <name val="Arial"/>
    </font>
    <font>
      <sz val="10"/>
      <name val="Arial"/>
      <family val="2"/>
    </font>
    <font>
      <sz val="9"/>
      <name val="Times New Roman"/>
      <family val="1"/>
    </font>
    <font>
      <b/>
      <sz val="9"/>
      <name val="Times New Roman"/>
      <family val="1"/>
    </font>
    <font>
      <sz val="8"/>
      <name val="Verdana"/>
      <family val="2"/>
    </font>
    <font>
      <sz val="8"/>
      <name val="Arial"/>
      <family val="2"/>
    </font>
    <font>
      <sz val="11"/>
      <name val="Times New Roman"/>
      <family val="1"/>
    </font>
    <font>
      <sz val="10"/>
      <name val="Calibri"/>
      <family val="2"/>
      <scheme val="minor"/>
    </font>
    <font>
      <b/>
      <sz val="10"/>
      <name val="Calibri"/>
      <family val="2"/>
      <scheme val="minor"/>
    </font>
    <font>
      <b/>
      <sz val="14"/>
      <name val="Calibri"/>
      <family val="2"/>
      <scheme val="minor"/>
    </font>
    <font>
      <b/>
      <sz val="11"/>
      <name val="Calibri"/>
      <family val="2"/>
      <scheme val="minor"/>
    </font>
    <font>
      <sz val="11"/>
      <name val="Calibri"/>
      <family val="2"/>
      <scheme val="minor"/>
    </font>
    <font>
      <sz val="9"/>
      <name val="Calibri"/>
      <family val="2"/>
      <scheme val="minor"/>
    </font>
    <font>
      <b/>
      <sz val="10"/>
      <color theme="0"/>
      <name val="Calibri"/>
      <family val="2"/>
      <scheme val="minor"/>
    </font>
    <font>
      <b/>
      <sz val="12"/>
      <name val="Calibri"/>
      <family val="2"/>
      <scheme val="minor"/>
    </font>
    <font>
      <sz val="12"/>
      <name val="Calibri"/>
      <family val="2"/>
      <scheme val="minor"/>
    </font>
    <font>
      <b/>
      <sz val="12"/>
      <color theme="0"/>
      <name val="Calibri"/>
      <family val="2"/>
      <scheme val="minor"/>
    </font>
    <font>
      <sz val="10"/>
      <color theme="0"/>
      <name val="Calibri"/>
      <family val="2"/>
      <scheme val="minor"/>
    </font>
    <font>
      <b/>
      <sz val="14"/>
      <color theme="0"/>
      <name val="Calibri"/>
      <family val="2"/>
      <scheme val="minor"/>
    </font>
    <font>
      <b/>
      <sz val="11"/>
      <color rgb="FF333333"/>
      <name val="Verdana"/>
      <family val="2"/>
    </font>
    <font>
      <sz val="11"/>
      <color rgb="FF000000"/>
      <name val="Verdana"/>
      <family val="2"/>
    </font>
    <font>
      <i/>
      <sz val="11"/>
      <color rgb="FF000000"/>
      <name val="Verdana"/>
      <family val="2"/>
    </font>
    <font>
      <sz val="13"/>
      <color rgb="FF000000"/>
      <name val="Verdana"/>
      <family val="2"/>
    </font>
    <font>
      <u/>
      <sz val="12"/>
      <color rgb="FFFF0000"/>
      <name val="Verdana"/>
      <family val="2"/>
    </font>
    <font>
      <b/>
      <sz val="15"/>
      <color theme="0"/>
      <name val="Calibri"/>
      <family val="2"/>
      <scheme val="minor"/>
    </font>
    <font>
      <sz val="12"/>
      <color rgb="FF000000"/>
      <name val="Verdana"/>
      <family val="2"/>
    </font>
    <font>
      <b/>
      <sz val="11"/>
      <color rgb="FF000000"/>
      <name val="Verdana"/>
      <family val="2"/>
    </font>
    <font>
      <b/>
      <sz val="11"/>
      <color rgb="FFFF0000"/>
      <name val="Verdana"/>
      <family val="2"/>
    </font>
    <font>
      <b/>
      <sz val="10"/>
      <color rgb="FFFF0000"/>
      <name val="Arial"/>
      <family val="2"/>
    </font>
    <font>
      <sz val="10"/>
      <name val="Arial"/>
      <family val="2"/>
    </font>
    <font>
      <sz val="15"/>
      <color theme="0"/>
      <name val="Calibri"/>
      <family val="2"/>
      <scheme val="minor"/>
    </font>
    <font>
      <sz val="10"/>
      <name val="Calibri"/>
      <family val="2"/>
    </font>
    <font>
      <u/>
      <sz val="10"/>
      <color theme="10"/>
      <name val="Arial"/>
    </font>
  </fonts>
  <fills count="9">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tted">
        <color indexed="64"/>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dotted">
        <color indexed="64"/>
      </left>
      <right style="double">
        <color indexed="64"/>
      </right>
      <top style="thin">
        <color indexed="64"/>
      </top>
      <bottom style="double">
        <color indexed="64"/>
      </bottom>
      <diagonal/>
    </border>
    <border>
      <left style="thick">
        <color theme="0"/>
      </left>
      <right/>
      <top/>
      <bottom/>
      <diagonal/>
    </border>
    <border>
      <left style="thick">
        <color theme="0"/>
      </left>
      <right/>
      <top style="thick">
        <color theme="0"/>
      </top>
      <bottom/>
      <diagonal/>
    </border>
    <border>
      <left style="thick">
        <color theme="0"/>
      </left>
      <right/>
      <top/>
      <bottom style="thick">
        <color theme="0"/>
      </bottom>
      <diagonal/>
    </border>
    <border>
      <left/>
      <right style="thick">
        <color theme="0"/>
      </right>
      <top/>
      <bottom style="thick">
        <color theme="0"/>
      </bottom>
      <diagonal/>
    </border>
    <border>
      <left/>
      <right style="thin">
        <color theme="0"/>
      </right>
      <top/>
      <bottom style="thick">
        <color theme="0"/>
      </bottom>
      <diagonal/>
    </border>
    <border>
      <left style="thick">
        <color theme="0"/>
      </left>
      <right/>
      <top style="double">
        <color theme="0"/>
      </top>
      <bottom/>
      <diagonal/>
    </border>
    <border>
      <left style="thick">
        <color theme="0"/>
      </left>
      <right/>
      <top/>
      <bottom style="double">
        <color theme="0"/>
      </bottom>
      <diagonal/>
    </border>
    <border>
      <left style="thick">
        <color theme="0"/>
      </left>
      <right style="thin">
        <color theme="0"/>
      </right>
      <top/>
      <bottom style="double">
        <color theme="0"/>
      </bottom>
      <diagonal/>
    </border>
    <border>
      <left/>
      <right style="double">
        <color theme="0"/>
      </right>
      <top/>
      <bottom style="double">
        <color theme="0"/>
      </bottom>
      <diagonal/>
    </border>
    <border>
      <left style="thin">
        <color indexed="64"/>
      </left>
      <right style="double">
        <color theme="3"/>
      </right>
      <top style="double">
        <color theme="3"/>
      </top>
      <bottom style="double">
        <color theme="3"/>
      </bottom>
      <diagonal/>
    </border>
    <border>
      <left style="double">
        <color theme="3"/>
      </left>
      <right/>
      <top style="double">
        <color theme="3"/>
      </top>
      <bottom style="double">
        <color theme="3"/>
      </bottom>
      <diagonal/>
    </border>
    <border>
      <left/>
      <right/>
      <top style="double">
        <color theme="3"/>
      </top>
      <bottom style="double">
        <color theme="3"/>
      </bottom>
      <diagonal/>
    </border>
    <border>
      <left style="dotted">
        <color indexed="64"/>
      </left>
      <right style="double">
        <color theme="3"/>
      </right>
      <top style="double">
        <color theme="3"/>
      </top>
      <bottom style="double">
        <color theme="3"/>
      </bottom>
      <diagonal/>
    </border>
    <border>
      <left/>
      <right style="dotted">
        <color indexed="64"/>
      </right>
      <top style="double">
        <color theme="3"/>
      </top>
      <bottom style="double">
        <color theme="3"/>
      </bottom>
      <diagonal/>
    </border>
    <border>
      <left/>
      <right style="double">
        <color theme="0"/>
      </right>
      <top/>
      <bottom/>
      <diagonal/>
    </border>
    <border>
      <left style="thin">
        <color indexed="64"/>
      </left>
      <right style="thin">
        <color indexed="64"/>
      </right>
      <top style="double">
        <color theme="3"/>
      </top>
      <bottom style="double">
        <color theme="3"/>
      </bottom>
      <diagonal/>
    </border>
    <border>
      <left/>
      <right style="thin">
        <color theme="3"/>
      </right>
      <top style="double">
        <color theme="3"/>
      </top>
      <bottom style="double">
        <color theme="3"/>
      </bottom>
      <diagonal/>
    </border>
    <border>
      <left style="thin">
        <color theme="3"/>
      </left>
      <right style="thin">
        <color theme="3"/>
      </right>
      <top style="double">
        <color theme="3"/>
      </top>
      <bottom style="double">
        <color theme="3"/>
      </bottom>
      <diagonal/>
    </border>
    <border>
      <left style="double">
        <color theme="0"/>
      </left>
      <right style="thin">
        <color theme="0"/>
      </right>
      <top style="thin">
        <color theme="0"/>
      </top>
      <bottom style="double">
        <color theme="0"/>
      </bottom>
      <diagonal/>
    </border>
    <border>
      <left style="thin">
        <color theme="0"/>
      </left>
      <right style="thin">
        <color theme="0"/>
      </right>
      <top style="thin">
        <color theme="0"/>
      </top>
      <bottom style="double">
        <color theme="0"/>
      </bottom>
      <diagonal/>
    </border>
    <border>
      <left style="thin">
        <color theme="0"/>
      </left>
      <right style="double">
        <color theme="0"/>
      </right>
      <top style="thin">
        <color theme="0"/>
      </top>
      <bottom style="double">
        <color theme="0"/>
      </bottom>
      <diagonal/>
    </border>
    <border>
      <left style="double">
        <color theme="3"/>
      </left>
      <right style="thin">
        <color theme="3"/>
      </right>
      <top style="double">
        <color theme="3"/>
      </top>
      <bottom style="thin">
        <color theme="3"/>
      </bottom>
      <diagonal/>
    </border>
    <border>
      <left style="thin">
        <color theme="3"/>
      </left>
      <right style="thin">
        <color theme="3"/>
      </right>
      <top style="double">
        <color theme="3"/>
      </top>
      <bottom style="thin">
        <color theme="3"/>
      </bottom>
      <diagonal/>
    </border>
    <border>
      <left style="thin">
        <color theme="3"/>
      </left>
      <right style="double">
        <color theme="3"/>
      </right>
      <top style="double">
        <color theme="3"/>
      </top>
      <bottom style="thin">
        <color theme="3"/>
      </bottom>
      <diagonal/>
    </border>
    <border>
      <left style="double">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style="double">
        <color theme="3"/>
      </right>
      <top style="thin">
        <color theme="3"/>
      </top>
      <bottom style="thin">
        <color theme="3"/>
      </bottom>
      <diagonal/>
    </border>
    <border>
      <left style="double">
        <color theme="3"/>
      </left>
      <right style="thin">
        <color theme="3"/>
      </right>
      <top style="thin">
        <color theme="3"/>
      </top>
      <bottom style="double">
        <color theme="3"/>
      </bottom>
      <diagonal/>
    </border>
    <border>
      <left style="thin">
        <color theme="3"/>
      </left>
      <right style="thin">
        <color theme="3"/>
      </right>
      <top style="thin">
        <color theme="3"/>
      </top>
      <bottom style="double">
        <color theme="3"/>
      </bottom>
      <diagonal/>
    </border>
    <border>
      <left style="thin">
        <color theme="3"/>
      </left>
      <right style="double">
        <color theme="3"/>
      </right>
      <top style="thin">
        <color theme="3"/>
      </top>
      <bottom style="double">
        <color theme="3"/>
      </bottom>
      <diagonal/>
    </border>
    <border>
      <left style="double">
        <color theme="3"/>
      </left>
      <right style="thin">
        <color theme="3"/>
      </right>
      <top style="double">
        <color theme="3"/>
      </top>
      <bottom style="double">
        <color theme="3"/>
      </bottom>
      <diagonal/>
    </border>
    <border>
      <left style="thin">
        <color theme="3"/>
      </left>
      <right style="double">
        <color theme="3"/>
      </right>
      <top style="double">
        <color theme="3"/>
      </top>
      <bottom style="double">
        <color theme="3"/>
      </bottom>
      <diagonal/>
    </border>
    <border>
      <left/>
      <right style="thin">
        <color indexed="64"/>
      </right>
      <top style="double">
        <color theme="3"/>
      </top>
      <bottom style="double">
        <color theme="3"/>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ck">
        <color theme="0"/>
      </top>
      <bottom/>
      <diagonal/>
    </border>
    <border>
      <left/>
      <right style="thick">
        <color theme="0"/>
      </right>
      <top style="thick">
        <color theme="0"/>
      </top>
      <bottom/>
      <diagonal/>
    </border>
    <border>
      <left style="thin">
        <color theme="0"/>
      </left>
      <right style="thick">
        <color theme="0"/>
      </right>
      <top style="thick">
        <color theme="0"/>
      </top>
      <bottom/>
      <diagonal/>
    </border>
    <border>
      <left style="thin">
        <color theme="0"/>
      </left>
      <right style="thick">
        <color theme="0"/>
      </right>
      <top/>
      <bottom style="thick">
        <color theme="0"/>
      </bottom>
      <diagonal/>
    </border>
    <border>
      <left style="double">
        <color theme="3"/>
      </left>
      <right/>
      <top style="thin">
        <color theme="3"/>
      </top>
      <bottom style="thin">
        <color theme="3"/>
      </bottom>
      <diagonal/>
    </border>
    <border>
      <left/>
      <right/>
      <top style="thin">
        <color theme="3"/>
      </top>
      <bottom style="thin">
        <color theme="3"/>
      </bottom>
      <diagonal/>
    </border>
    <border>
      <left/>
      <right style="double">
        <color theme="3"/>
      </right>
      <top style="thin">
        <color theme="3"/>
      </top>
      <bottom style="thin">
        <color theme="3"/>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double">
        <color theme="0"/>
      </left>
      <right/>
      <top style="double">
        <color theme="0"/>
      </top>
      <bottom style="thin">
        <color theme="0"/>
      </bottom>
      <diagonal/>
    </border>
    <border>
      <left/>
      <right/>
      <top style="double">
        <color theme="0"/>
      </top>
      <bottom style="thin">
        <color theme="0"/>
      </bottom>
      <diagonal/>
    </border>
    <border>
      <left/>
      <right style="double">
        <color theme="0"/>
      </right>
      <top style="double">
        <color theme="0"/>
      </top>
      <bottom style="thin">
        <color theme="0"/>
      </bottom>
      <diagonal/>
    </border>
    <border>
      <left/>
      <right style="double">
        <color theme="3"/>
      </right>
      <top style="double">
        <color theme="3"/>
      </top>
      <bottom style="double">
        <color theme="3"/>
      </bottom>
      <diagonal/>
    </border>
    <border>
      <left style="double">
        <color theme="3"/>
      </left>
      <right/>
      <top style="double">
        <color theme="3"/>
      </top>
      <bottom style="thin">
        <color theme="3"/>
      </bottom>
      <diagonal/>
    </border>
    <border>
      <left/>
      <right/>
      <top style="double">
        <color theme="3"/>
      </top>
      <bottom style="thin">
        <color theme="3"/>
      </bottom>
      <diagonal/>
    </border>
    <border>
      <left/>
      <right style="double">
        <color theme="3"/>
      </right>
      <top style="double">
        <color theme="3"/>
      </top>
      <bottom style="thin">
        <color theme="3"/>
      </bottom>
      <diagonal/>
    </border>
    <border>
      <left style="double">
        <color theme="0"/>
      </left>
      <right style="thin">
        <color theme="0"/>
      </right>
      <top/>
      <bottom/>
      <diagonal/>
    </border>
    <border>
      <left style="double">
        <color theme="0"/>
      </left>
      <right style="thin">
        <color theme="0"/>
      </right>
      <top/>
      <bottom style="double">
        <color theme="0"/>
      </bottom>
      <diagonal/>
    </border>
    <border>
      <left style="thin">
        <color theme="0"/>
      </left>
      <right style="thick">
        <color theme="0"/>
      </right>
      <top/>
      <bottom/>
      <diagonal/>
    </border>
    <border>
      <left style="thin">
        <color theme="0"/>
      </left>
      <right style="thick">
        <color theme="0"/>
      </right>
      <top/>
      <bottom style="double">
        <color theme="0"/>
      </bottom>
      <diagonal/>
    </border>
    <border>
      <left style="thin">
        <color theme="0"/>
      </left>
      <right/>
      <top/>
      <bottom/>
      <diagonal/>
    </border>
    <border>
      <left style="thin">
        <color theme="0"/>
      </left>
      <right/>
      <top/>
      <bottom style="double">
        <color theme="0"/>
      </bottom>
      <diagonal/>
    </border>
    <border>
      <left style="thick">
        <color theme="0"/>
      </left>
      <right style="thick">
        <color theme="0"/>
      </right>
      <top/>
      <bottom/>
      <diagonal/>
    </border>
    <border>
      <left style="thick">
        <color theme="0"/>
      </left>
      <right style="thick">
        <color theme="0"/>
      </right>
      <top/>
      <bottom style="double">
        <color theme="0"/>
      </bottom>
      <diagonal/>
    </border>
    <border>
      <left style="double">
        <color theme="0"/>
      </left>
      <right style="thin">
        <color theme="0"/>
      </right>
      <top style="double">
        <color theme="0"/>
      </top>
      <bottom/>
      <diagonal/>
    </border>
    <border>
      <left style="thin">
        <color theme="0"/>
      </left>
      <right style="thick">
        <color theme="0"/>
      </right>
      <top style="double">
        <color theme="0"/>
      </top>
      <bottom/>
      <diagonal/>
    </border>
    <border>
      <left style="thin">
        <color theme="0"/>
      </left>
      <right/>
      <top style="double">
        <color theme="0"/>
      </top>
      <bottom/>
      <diagonal/>
    </border>
    <border>
      <left style="thick">
        <color theme="0"/>
      </left>
      <right style="thick">
        <color theme="0"/>
      </right>
      <top style="double">
        <color theme="0"/>
      </top>
      <bottom/>
      <diagonal/>
    </border>
    <border>
      <left/>
      <right style="double">
        <color theme="0"/>
      </right>
      <top style="double">
        <color theme="0"/>
      </top>
      <bottom/>
      <diagonal/>
    </border>
    <border>
      <left style="double">
        <color theme="3"/>
      </left>
      <right/>
      <top style="thin">
        <color theme="3"/>
      </top>
      <bottom style="double">
        <color theme="3"/>
      </bottom>
      <diagonal/>
    </border>
    <border>
      <left/>
      <right/>
      <top style="thin">
        <color theme="3"/>
      </top>
      <bottom style="double">
        <color theme="3"/>
      </bottom>
      <diagonal/>
    </border>
    <border>
      <left/>
      <right style="double">
        <color theme="3"/>
      </right>
      <top style="thin">
        <color theme="3"/>
      </top>
      <bottom style="double">
        <color theme="3"/>
      </bottom>
      <diagonal/>
    </border>
    <border>
      <left style="medium">
        <color rgb="FFA0B0C0"/>
      </left>
      <right style="medium">
        <color rgb="FFA0B0C0"/>
      </right>
      <top style="medium">
        <color rgb="FFA0B0C0"/>
      </top>
      <bottom style="medium">
        <color rgb="FFA0B0C0"/>
      </bottom>
      <diagonal/>
    </border>
    <border>
      <left style="medium">
        <color rgb="FFA0B0C0"/>
      </left>
      <right style="medium">
        <color rgb="FFA0B0C0"/>
      </right>
      <top style="medium">
        <color rgb="FFA0B0C0"/>
      </top>
      <bottom/>
      <diagonal/>
    </border>
    <border>
      <left style="medium">
        <color rgb="FFA0B0C0"/>
      </left>
      <right style="medium">
        <color rgb="FFA0B0C0"/>
      </right>
      <top/>
      <bottom/>
      <diagonal/>
    </border>
    <border>
      <left style="medium">
        <color rgb="FFA0B0C0"/>
      </left>
      <right style="medium">
        <color rgb="FFA0B0C0"/>
      </right>
      <top/>
      <bottom style="medium">
        <color rgb="FFA0B0C0"/>
      </bottom>
      <diagonal/>
    </border>
    <border>
      <left style="medium">
        <color rgb="FFA0B0C0"/>
      </left>
      <right/>
      <top style="medium">
        <color rgb="FFA0B0C0"/>
      </top>
      <bottom/>
      <diagonal/>
    </border>
    <border>
      <left/>
      <right/>
      <top style="medium">
        <color rgb="FFA0B0C0"/>
      </top>
      <bottom/>
      <diagonal/>
    </border>
    <border>
      <left/>
      <right style="medium">
        <color rgb="FFA0B0C0"/>
      </right>
      <top style="medium">
        <color rgb="FFA0B0C0"/>
      </top>
      <bottom/>
      <diagonal/>
    </border>
    <border>
      <left style="medium">
        <color rgb="FFA0B0C0"/>
      </left>
      <right/>
      <top/>
      <bottom/>
      <diagonal/>
    </border>
    <border>
      <left/>
      <right style="medium">
        <color rgb="FFA0B0C0"/>
      </right>
      <top/>
      <bottom/>
      <diagonal/>
    </border>
    <border>
      <left style="medium">
        <color rgb="FFA0B0C0"/>
      </left>
      <right/>
      <top/>
      <bottom style="medium">
        <color rgb="FFA0B0C0"/>
      </bottom>
      <diagonal/>
    </border>
    <border>
      <left/>
      <right/>
      <top/>
      <bottom style="medium">
        <color rgb="FFA0B0C0"/>
      </bottom>
      <diagonal/>
    </border>
    <border>
      <left/>
      <right style="medium">
        <color rgb="FFA0B0C0"/>
      </right>
      <top/>
      <bottom style="medium">
        <color rgb="FFA0B0C0"/>
      </bottom>
      <diagonal/>
    </border>
    <border>
      <left style="medium">
        <color rgb="FFA0B0C0"/>
      </left>
      <right/>
      <top style="medium">
        <color rgb="FFA0B0C0"/>
      </top>
      <bottom style="medium">
        <color rgb="FFA0B0C0"/>
      </bottom>
      <diagonal/>
    </border>
    <border>
      <left/>
      <right style="medium">
        <color rgb="FFA0B0C0"/>
      </right>
      <top style="medium">
        <color rgb="FFA0B0C0"/>
      </top>
      <bottom style="medium">
        <color rgb="FFA0B0C0"/>
      </bottom>
      <diagonal/>
    </border>
    <border>
      <left/>
      <right/>
      <top/>
      <bottom style="medium">
        <color rgb="FFCCCCCC"/>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theme="0"/>
      </right>
      <top/>
      <bottom/>
      <diagonal/>
    </border>
    <border>
      <left/>
      <right style="thick">
        <color theme="0"/>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dotted">
        <color indexed="64"/>
      </right>
      <top style="double">
        <color indexed="64"/>
      </top>
      <bottom style="double">
        <color indexed="64"/>
      </bottom>
      <diagonal/>
    </border>
    <border>
      <left style="dotted">
        <color indexed="64"/>
      </left>
      <right style="medium">
        <color indexed="64"/>
      </right>
      <top style="double">
        <color indexed="64"/>
      </top>
      <bottom style="double">
        <color indexed="64"/>
      </bottom>
      <diagonal/>
    </border>
    <border>
      <left style="medium">
        <color indexed="64"/>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tted">
        <color indexed="64"/>
      </left>
      <right style="double">
        <color indexed="64"/>
      </right>
      <top style="double">
        <color indexed="64"/>
      </top>
      <bottom style="double">
        <color indexed="64"/>
      </bottom>
      <diagonal/>
    </border>
  </borders>
  <cellStyleXfs count="4">
    <xf numFmtId="0" fontId="0" fillId="0" borderId="0"/>
    <xf numFmtId="44" fontId="1" fillId="0" borderId="0" applyFont="0" applyFill="0" applyBorder="0" applyAlignment="0" applyProtection="0"/>
    <xf numFmtId="44" fontId="29" fillId="0" borderId="0" applyFont="0" applyFill="0" applyBorder="0" applyAlignment="0" applyProtection="0"/>
    <xf numFmtId="0" fontId="32" fillId="0" borderId="0" applyNumberFormat="0" applyFill="0" applyBorder="0" applyAlignment="0" applyProtection="0"/>
  </cellStyleXfs>
  <cellXfs count="372">
    <xf numFmtId="0" fontId="0" fillId="0" borderId="0" xfId="0"/>
    <xf numFmtId="14" fontId="0" fillId="0" borderId="0" xfId="0" applyNumberFormat="1"/>
    <xf numFmtId="4" fontId="0" fillId="0" borderId="0" xfId="0" applyNumberFormat="1"/>
    <xf numFmtId="0" fontId="2" fillId="0" borderId="0" xfId="0" applyFont="1" applyProtection="1">
      <protection locked="0"/>
    </xf>
    <xf numFmtId="0" fontId="7" fillId="0" borderId="1" xfId="0" applyFont="1" applyBorder="1" applyAlignment="1" applyProtection="1">
      <alignment horizontal="center" vertical="center" wrapText="1"/>
      <protection locked="0"/>
    </xf>
    <xf numFmtId="0" fontId="2" fillId="0" borderId="0" xfId="0" applyFont="1" applyBorder="1" applyProtection="1">
      <protection locked="0"/>
    </xf>
    <xf numFmtId="0" fontId="2" fillId="0" borderId="0" xfId="0" applyFont="1" applyAlignment="1" applyProtection="1">
      <alignment horizontal="left" indent="1"/>
      <protection locked="0"/>
    </xf>
    <xf numFmtId="0" fontId="3" fillId="0" borderId="0" xfId="0" applyFont="1" applyProtection="1">
      <protection locked="0"/>
    </xf>
    <xf numFmtId="4" fontId="3" fillId="0" borderId="0" xfId="0" applyNumberFormat="1" applyFont="1" applyProtection="1">
      <protection locked="0"/>
    </xf>
    <xf numFmtId="4" fontId="3" fillId="0" borderId="0" xfId="0" applyNumberFormat="1" applyFont="1" applyAlignment="1" applyProtection="1">
      <alignment horizontal="right"/>
      <protection locked="0"/>
    </xf>
    <xf numFmtId="4" fontId="2" fillId="0" borderId="0" xfId="0" applyNumberFormat="1" applyFont="1" applyProtection="1">
      <protection locked="0"/>
    </xf>
    <xf numFmtId="1" fontId="2" fillId="0" borderId="0" xfId="0" applyNumberFormat="1" applyFont="1" applyProtection="1">
      <protection locked="0"/>
    </xf>
    <xf numFmtId="4" fontId="2" fillId="0" borderId="0" xfId="0" applyNumberFormat="1" applyFont="1" applyAlignment="1" applyProtection="1">
      <alignment horizontal="right"/>
      <protection locked="0"/>
    </xf>
    <xf numFmtId="0" fontId="8" fillId="0" borderId="0" xfId="0" applyFont="1" applyProtection="1"/>
    <xf numFmtId="0" fontId="7" fillId="0" borderId="0" xfId="0" applyFont="1" applyProtection="1"/>
    <xf numFmtId="4" fontId="7" fillId="0" borderId="0" xfId="0" applyNumberFormat="1" applyFont="1" applyProtection="1"/>
    <xf numFmtId="1" fontId="7" fillId="0" borderId="0" xfId="0" applyNumberFormat="1" applyFont="1" applyProtection="1"/>
    <xf numFmtId="4" fontId="7" fillId="0" borderId="0" xfId="0" applyNumberFormat="1" applyFont="1" applyAlignment="1" applyProtection="1">
      <alignment horizontal="right"/>
    </xf>
    <xf numFmtId="0" fontId="0" fillId="0" borderId="0" xfId="0" applyProtection="1">
      <protection locked="0"/>
    </xf>
    <xf numFmtId="0" fontId="1" fillId="0" borderId="0" xfId="0" applyFont="1"/>
    <xf numFmtId="1" fontId="7" fillId="0" borderId="1" xfId="0" applyNumberFormat="1" applyFont="1" applyBorder="1" applyAlignment="1" applyProtection="1">
      <alignment horizontal="center" vertical="center" wrapText="1"/>
      <protection locked="0"/>
    </xf>
    <xf numFmtId="1" fontId="7" fillId="0" borderId="1" xfId="0" applyNumberFormat="1" applyFont="1" applyBorder="1" applyAlignment="1" applyProtection="1">
      <alignment horizontal="center" vertical="center" wrapText="1"/>
    </xf>
    <xf numFmtId="4" fontId="7" fillId="0" borderId="1" xfId="0" applyNumberFormat="1" applyFont="1" applyBorder="1" applyAlignment="1" applyProtection="1">
      <alignment horizontal="center" vertical="center" wrapText="1"/>
    </xf>
    <xf numFmtId="0" fontId="7" fillId="0" borderId="0" xfId="0" applyFont="1" applyBorder="1" applyProtection="1"/>
    <xf numFmtId="4" fontId="7" fillId="0" borderId="0" xfId="0" applyNumberFormat="1" applyFont="1" applyBorder="1" applyProtection="1"/>
    <xf numFmtId="4" fontId="7" fillId="0" borderId="0" xfId="0" applyNumberFormat="1" applyFont="1" applyBorder="1" applyAlignment="1" applyProtection="1">
      <alignment horizontal="right"/>
    </xf>
    <xf numFmtId="4" fontId="7" fillId="0" borderId="0" xfId="0" applyNumberFormat="1" applyFont="1" applyFill="1" applyBorder="1" applyProtection="1"/>
    <xf numFmtId="4" fontId="7" fillId="0" borderId="0" xfId="0" applyNumberFormat="1" applyFont="1" applyBorder="1" applyAlignment="1" applyProtection="1">
      <alignment horizontal="center" vertical="center" wrapText="1"/>
    </xf>
    <xf numFmtId="0" fontId="9" fillId="0" borderId="0" xfId="0" applyFont="1" applyAlignment="1" applyProtection="1">
      <alignment horizontal="left" vertical="center"/>
    </xf>
    <xf numFmtId="0" fontId="10" fillId="0" borderId="0" xfId="0" applyFont="1" applyAlignment="1" applyProtection="1">
      <alignment horizontal="right" vertical="center" wrapText="1"/>
    </xf>
    <xf numFmtId="0" fontId="10" fillId="0" borderId="0" xfId="0" applyFont="1" applyAlignment="1" applyProtection="1">
      <alignment horizontal="right" vertical="center"/>
    </xf>
    <xf numFmtId="1" fontId="11" fillId="0" borderId="2" xfId="0" applyNumberFormat="1" applyFont="1" applyBorder="1" applyAlignment="1" applyProtection="1">
      <alignment horizontal="center" vertical="center" wrapText="1"/>
      <protection locked="0"/>
    </xf>
    <xf numFmtId="4" fontId="11" fillId="0" borderId="0"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wrapText="1"/>
      <protection locked="0"/>
    </xf>
    <xf numFmtId="49" fontId="11" fillId="0" borderId="3" xfId="0" applyNumberFormat="1" applyFont="1" applyBorder="1" applyAlignment="1" applyProtection="1">
      <alignment horizontal="center" vertical="center" wrapText="1"/>
    </xf>
    <xf numFmtId="1" fontId="11" fillId="0" borderId="0" xfId="0" applyNumberFormat="1" applyFont="1" applyBorder="1" applyProtection="1"/>
    <xf numFmtId="1" fontId="11" fillId="0" borderId="0" xfId="0" applyNumberFormat="1" applyFont="1" applyFill="1" applyBorder="1" applyProtection="1"/>
    <xf numFmtId="1" fontId="11" fillId="0" borderId="3" xfId="0" applyNumberFormat="1" applyFont="1" applyBorder="1" applyAlignment="1" applyProtection="1">
      <alignment horizontal="center" vertical="center" wrapText="1"/>
    </xf>
    <xf numFmtId="0" fontId="6" fillId="0" borderId="0" xfId="0" applyFont="1" applyProtection="1"/>
    <xf numFmtId="4" fontId="11" fillId="0" borderId="0" xfId="0" applyNumberFormat="1" applyFont="1" applyBorder="1" applyAlignment="1" applyProtection="1">
      <alignment horizontal="center" vertical="center" wrapText="1"/>
    </xf>
    <xf numFmtId="4" fontId="11" fillId="0" borderId="0" xfId="0" applyNumberFormat="1" applyFont="1" applyBorder="1" applyProtection="1"/>
    <xf numFmtId="14" fontId="11" fillId="0" borderId="0" xfId="0" applyNumberFormat="1" applyFont="1" applyBorder="1" applyAlignment="1" applyProtection="1">
      <alignment horizontal="center" vertical="center" wrapText="1"/>
    </xf>
    <xf numFmtId="14" fontId="12" fillId="0" borderId="2" xfId="0" applyNumberFormat="1" applyFont="1" applyBorder="1" applyAlignment="1" applyProtection="1">
      <alignment horizontal="center" vertical="center" wrapText="1"/>
      <protection locked="0"/>
    </xf>
    <xf numFmtId="0" fontId="0" fillId="0" borderId="0" xfId="0" applyBorder="1"/>
    <xf numFmtId="1" fontId="7" fillId="0" borderId="0" xfId="0" applyNumberFormat="1" applyFont="1" applyBorder="1" applyAlignment="1" applyProtection="1">
      <alignment horizontal="center" vertical="center" wrapText="1"/>
    </xf>
    <xf numFmtId="4" fontId="7" fillId="2" borderId="0" xfId="1"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4" fontId="8" fillId="0" borderId="0" xfId="0" applyNumberFormat="1" applyFont="1" applyBorder="1" applyAlignment="1" applyProtection="1">
      <alignment horizontal="center" vertical="center" wrapText="1"/>
    </xf>
    <xf numFmtId="1" fontId="8" fillId="0" borderId="0" xfId="0" applyNumberFormat="1" applyFont="1" applyBorder="1" applyAlignment="1" applyProtection="1">
      <alignment horizontal="center" vertical="center" wrapText="1"/>
    </xf>
    <xf numFmtId="0" fontId="7" fillId="0" borderId="4" xfId="0" applyFont="1" applyBorder="1" applyAlignment="1" applyProtection="1">
      <alignment horizontal="left" indent="1"/>
    </xf>
    <xf numFmtId="0" fontId="7" fillId="0" borderId="0" xfId="0" applyFont="1" applyBorder="1" applyAlignment="1" applyProtection="1">
      <alignment horizontal="center" vertical="center"/>
    </xf>
    <xf numFmtId="4" fontId="7" fillId="0" borderId="0" xfId="0" applyNumberFormat="1" applyFont="1" applyBorder="1" applyAlignment="1" applyProtection="1">
      <alignment horizontal="center" vertical="center"/>
    </xf>
    <xf numFmtId="1" fontId="7" fillId="0" borderId="0" xfId="0" applyNumberFormat="1" applyFont="1" applyBorder="1" applyAlignment="1" applyProtection="1">
      <alignment horizontal="center" vertical="center"/>
    </xf>
    <xf numFmtId="14" fontId="12" fillId="0" borderId="3" xfId="0" applyNumberFormat="1" applyFont="1" applyBorder="1" applyAlignment="1" applyProtection="1">
      <alignment horizontal="center" vertical="center" wrapText="1"/>
    </xf>
    <xf numFmtId="4" fontId="7" fillId="0" borderId="0" xfId="0" applyNumberFormat="1" applyFont="1" applyAlignment="1" applyProtection="1">
      <alignment horizontal="right"/>
    </xf>
    <xf numFmtId="4" fontId="7" fillId="0" borderId="11" xfId="0" applyNumberFormat="1" applyFont="1" applyBorder="1" applyAlignment="1" applyProtection="1">
      <alignment horizontal="center" vertical="center"/>
    </xf>
    <xf numFmtId="4" fontId="7" fillId="0" borderId="11" xfId="0" applyNumberFormat="1" applyFont="1" applyBorder="1" applyAlignment="1" applyProtection="1">
      <alignment horizontal="center" vertical="center" wrapText="1"/>
    </xf>
    <xf numFmtId="0" fontId="7" fillId="0" borderId="12" xfId="0" applyFont="1" applyBorder="1" applyAlignment="1" applyProtection="1">
      <alignment horizontal="center" vertical="center" wrapText="1"/>
      <protection locked="0"/>
    </xf>
    <xf numFmtId="1" fontId="7" fillId="0" borderId="13" xfId="0" applyNumberFormat="1" applyFont="1" applyBorder="1" applyAlignment="1" applyProtection="1">
      <alignment horizontal="center" vertical="center" wrapText="1"/>
      <protection locked="0"/>
    </xf>
    <xf numFmtId="1" fontId="7" fillId="0" borderId="12" xfId="0" applyNumberFormat="1" applyFont="1" applyBorder="1" applyAlignment="1" applyProtection="1">
      <alignment horizontal="center" vertical="center" wrapText="1"/>
      <protection locked="0"/>
    </xf>
    <xf numFmtId="4" fontId="7" fillId="0" borderId="13" xfId="0" applyNumberFormat="1" applyFont="1" applyBorder="1" applyAlignment="1" applyProtection="1">
      <alignment horizontal="center" vertical="center"/>
    </xf>
    <xf numFmtId="1" fontId="7" fillId="0" borderId="13" xfId="0" applyNumberFormat="1" applyFont="1" applyBorder="1" applyAlignment="1" applyProtection="1">
      <alignment horizontal="center" vertical="center" wrapText="1"/>
    </xf>
    <xf numFmtId="4" fontId="7" fillId="0" borderId="13" xfId="0" applyNumberFormat="1" applyFont="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wrapText="1"/>
    </xf>
    <xf numFmtId="4" fontId="13" fillId="0" borderId="0" xfId="0" applyNumberFormat="1" applyFont="1" applyFill="1" applyBorder="1" applyAlignment="1" applyProtection="1">
      <alignment horizontal="center" vertical="center" wrapText="1"/>
    </xf>
    <xf numFmtId="1" fontId="13" fillId="0" borderId="0" xfId="0" applyNumberFormat="1" applyFont="1" applyFill="1" applyBorder="1" applyAlignment="1" applyProtection="1">
      <alignment horizontal="center" vertical="center" wrapText="1"/>
    </xf>
    <xf numFmtId="0" fontId="2" fillId="0" borderId="0" xfId="0" applyFont="1" applyFill="1" applyBorder="1" applyProtection="1">
      <protection locked="0"/>
    </xf>
    <xf numFmtId="0" fontId="2" fillId="0" borderId="0" xfId="0" applyFont="1" applyFill="1" applyProtection="1">
      <protection locked="0"/>
    </xf>
    <xf numFmtId="4" fontId="8" fillId="0" borderId="0" xfId="1" applyNumberFormat="1" applyFont="1" applyFill="1" applyBorder="1" applyAlignment="1" applyProtection="1">
      <alignment horizontal="center" vertical="center" wrapText="1"/>
    </xf>
    <xf numFmtId="4" fontId="8" fillId="0" borderId="0" xfId="1"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4" fontId="7" fillId="0" borderId="0" xfId="1" applyNumberFormat="1" applyFont="1" applyFill="1" applyBorder="1" applyAlignment="1" applyProtection="1">
      <alignment horizontal="center" vertical="center" wrapText="1"/>
    </xf>
    <xf numFmtId="4" fontId="7" fillId="0" borderId="0" xfId="1" applyNumberFormat="1" applyFont="1" applyFill="1" applyBorder="1" applyAlignment="1" applyProtection="1">
      <alignment horizontal="center" vertical="center" wrapText="1"/>
      <protection locked="0"/>
    </xf>
    <xf numFmtId="4" fontId="8" fillId="0" borderId="15" xfId="1" applyNumberFormat="1" applyFont="1" applyFill="1" applyBorder="1" applyAlignment="1" applyProtection="1">
      <alignment horizontal="center" vertical="center" wrapText="1"/>
    </xf>
    <xf numFmtId="4" fontId="8" fillId="0" borderId="16" xfId="1" applyNumberFormat="1" applyFont="1" applyFill="1" applyBorder="1" applyAlignment="1" applyProtection="1">
      <alignment horizontal="center" vertical="center" wrapText="1"/>
    </xf>
    <xf numFmtId="4" fontId="8" fillId="0" borderId="17" xfId="1" applyNumberFormat="1" applyFont="1" applyFill="1" applyBorder="1" applyAlignment="1" applyProtection="1">
      <alignment horizontal="center" vertical="center" wrapText="1"/>
    </xf>
    <xf numFmtId="49" fontId="10" fillId="0" borderId="0" xfId="0" applyNumberFormat="1" applyFont="1" applyBorder="1" applyAlignment="1" applyProtection="1">
      <alignment horizontal="center" vertical="center" wrapText="1"/>
      <protection locked="0"/>
    </xf>
    <xf numFmtId="49" fontId="10" fillId="0" borderId="0" xfId="0" applyNumberFormat="1" applyFont="1" applyFill="1" applyBorder="1" applyAlignment="1" applyProtection="1">
      <alignment horizontal="center" vertical="center" wrapText="1"/>
      <protection locked="0"/>
    </xf>
    <xf numFmtId="49" fontId="10" fillId="0" borderId="0" xfId="0" applyNumberFormat="1" applyFont="1" applyBorder="1" applyAlignment="1" applyProtection="1">
      <alignment horizontal="center" vertical="center" wrapText="1"/>
    </xf>
    <xf numFmtId="1" fontId="7" fillId="0" borderId="14" xfId="0" applyNumberFormat="1" applyFont="1" applyBorder="1" applyAlignment="1" applyProtection="1">
      <alignment horizontal="center" vertical="center" wrapText="1"/>
      <protection locked="0"/>
    </xf>
    <xf numFmtId="4" fontId="7" fillId="0" borderId="12" xfId="0" applyNumberFormat="1" applyFont="1" applyBorder="1" applyAlignment="1" applyProtection="1">
      <alignment horizontal="center" vertical="center" wrapText="1"/>
    </xf>
    <xf numFmtId="0" fontId="8" fillId="0" borderId="0" xfId="0" applyFont="1" applyAlignment="1" applyProtection="1">
      <alignmen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1" fontId="7" fillId="0" borderId="0" xfId="0" applyNumberFormat="1" applyFont="1" applyAlignment="1" applyProtection="1">
      <alignment vertical="center"/>
    </xf>
    <xf numFmtId="4" fontId="7" fillId="0" borderId="0" xfId="0" applyNumberFormat="1" applyFont="1" applyAlignment="1" applyProtection="1">
      <alignment horizontal="right" vertical="center"/>
    </xf>
    <xf numFmtId="1" fontId="7" fillId="0" borderId="0" xfId="0" applyNumberFormat="1" applyFont="1" applyBorder="1" applyAlignment="1" applyProtection="1">
      <alignment vertical="center"/>
    </xf>
    <xf numFmtId="0" fontId="11" fillId="0" borderId="0" xfId="0" applyFont="1" applyAlignment="1" applyProtection="1">
      <alignment vertical="center"/>
      <protection locked="0"/>
    </xf>
    <xf numFmtId="4" fontId="11" fillId="0" borderId="0" xfId="0" applyNumberFormat="1" applyFont="1" applyBorder="1" applyAlignment="1" applyProtection="1">
      <alignment vertical="center"/>
      <protection locked="0"/>
    </xf>
    <xf numFmtId="4" fontId="7" fillId="0" borderId="0" xfId="0" applyNumberFormat="1" applyFont="1" applyBorder="1" applyAlignment="1" applyProtection="1">
      <alignment vertical="center"/>
    </xf>
    <xf numFmtId="4" fontId="7" fillId="0" borderId="0" xfId="0" applyNumberFormat="1" applyFont="1" applyBorder="1" applyAlignment="1" applyProtection="1">
      <alignment horizontal="righ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1" fontId="7" fillId="0" borderId="0"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vertical="center"/>
    </xf>
    <xf numFmtId="1" fontId="8" fillId="0" borderId="0" xfId="0" applyNumberFormat="1" applyFont="1" applyBorder="1" applyAlignment="1" applyProtection="1">
      <alignment vertical="center"/>
    </xf>
    <xf numFmtId="4" fontId="8" fillId="0" borderId="0" xfId="0" applyNumberFormat="1" applyFont="1" applyBorder="1" applyAlignment="1" applyProtection="1">
      <alignment vertical="center"/>
    </xf>
    <xf numFmtId="4" fontId="8" fillId="0" borderId="0" xfId="0" applyNumberFormat="1" applyFont="1" applyBorder="1" applyAlignment="1" applyProtection="1">
      <alignment horizontal="right" vertical="center"/>
    </xf>
    <xf numFmtId="4" fontId="7" fillId="2" borderId="0" xfId="1" applyNumberFormat="1" applyFont="1" applyFill="1" applyBorder="1" applyAlignment="1" applyProtection="1">
      <alignment horizontal="right" vertical="center"/>
    </xf>
    <xf numFmtId="0" fontId="2" fillId="0" borderId="0" xfId="0" applyFont="1" applyAlignment="1" applyProtection="1">
      <alignment vertical="center"/>
    </xf>
    <xf numFmtId="4" fontId="7" fillId="0" borderId="0" xfId="1" applyNumberFormat="1" applyFont="1" applyAlignment="1" applyProtection="1">
      <alignment vertical="center"/>
    </xf>
    <xf numFmtId="4" fontId="7" fillId="0" borderId="0" xfId="1" applyNumberFormat="1" applyFont="1" applyAlignment="1" applyProtection="1">
      <alignment horizontal="right" vertical="center"/>
    </xf>
    <xf numFmtId="0" fontId="13" fillId="3" borderId="40" xfId="0" applyFont="1" applyFill="1" applyBorder="1" applyAlignment="1" applyProtection="1">
      <alignment horizontal="center" vertical="center" wrapText="1"/>
    </xf>
    <xf numFmtId="4" fontId="13" fillId="3" borderId="43" xfId="0" applyNumberFormat="1" applyFont="1" applyFill="1" applyBorder="1" applyAlignment="1">
      <alignment horizontal="center" vertical="center" wrapText="1"/>
    </xf>
    <xf numFmtId="4" fontId="13" fillId="3" borderId="44" xfId="0" applyNumberFormat="1" applyFont="1" applyFill="1" applyBorder="1" applyAlignment="1">
      <alignment horizontal="center" vertical="center" wrapText="1"/>
    </xf>
    <xf numFmtId="0" fontId="14" fillId="0" borderId="0" xfId="0" applyFont="1" applyFill="1" applyBorder="1" applyAlignment="1" applyProtection="1">
      <alignment horizontal="left" vertical="center" indent="6"/>
    </xf>
    <xf numFmtId="164" fontId="15" fillId="0" borderId="0" xfId="0" applyNumberFormat="1" applyFont="1" applyFill="1" applyBorder="1" applyAlignment="1" applyProtection="1">
      <alignment horizontal="center" vertical="center" wrapText="1"/>
    </xf>
    <xf numFmtId="0" fontId="14" fillId="0" borderId="0" xfId="0" applyFont="1" applyFill="1" applyBorder="1" applyAlignment="1" applyProtection="1">
      <alignment horizontal="left" vertical="center" indent="25"/>
    </xf>
    <xf numFmtId="164" fontId="14" fillId="0" borderId="0" xfId="0" applyNumberFormat="1" applyFont="1" applyFill="1" applyBorder="1" applyAlignment="1" applyProtection="1">
      <alignment horizontal="center" vertical="center" wrapText="1"/>
    </xf>
    <xf numFmtId="4" fontId="16" fillId="0" borderId="0" xfId="0" applyNumberFormat="1" applyFont="1" applyFill="1" applyBorder="1" applyAlignment="1" applyProtection="1">
      <alignment horizontal="center" vertical="center" wrapText="1"/>
    </xf>
    <xf numFmtId="0" fontId="8" fillId="0" borderId="18" xfId="0" applyFont="1" applyBorder="1" applyAlignment="1" applyProtection="1">
      <alignment horizontal="left" vertical="center" indent="1"/>
    </xf>
    <xf numFmtId="0" fontId="7" fillId="0" borderId="19" xfId="0" applyFont="1" applyBorder="1" applyAlignment="1" applyProtection="1">
      <alignment horizontal="center" vertical="center" wrapText="1"/>
      <protection locked="0"/>
    </xf>
    <xf numFmtId="1" fontId="7" fillId="0" borderId="19" xfId="0" applyNumberFormat="1" applyFont="1" applyBorder="1" applyAlignment="1" applyProtection="1">
      <alignment horizontal="center" vertical="center" wrapText="1"/>
    </xf>
    <xf numFmtId="1" fontId="7" fillId="0" borderId="19" xfId="0" applyNumberFormat="1" applyFont="1" applyBorder="1" applyAlignment="1" applyProtection="1">
      <alignment horizontal="center" vertical="center" wrapText="1"/>
      <protection locked="0"/>
    </xf>
    <xf numFmtId="4" fontId="7" fillId="0" borderId="19" xfId="0" applyNumberFormat="1" applyFont="1" applyBorder="1" applyAlignment="1" applyProtection="1">
      <alignment horizontal="center" vertical="center" wrapText="1"/>
    </xf>
    <xf numFmtId="4" fontId="7" fillId="2" borderId="20" xfId="1" applyNumberFormat="1" applyFont="1" applyFill="1" applyBorder="1" applyAlignment="1" applyProtection="1">
      <alignment horizontal="center" vertical="center"/>
    </xf>
    <xf numFmtId="0" fontId="8" fillId="0" borderId="21" xfId="0" applyFont="1" applyBorder="1" applyAlignment="1" applyProtection="1">
      <alignment horizontal="left" vertical="center" indent="1"/>
    </xf>
    <xf numFmtId="4" fontId="7" fillId="2" borderId="22" xfId="1" applyNumberFormat="1" applyFont="1" applyFill="1" applyBorder="1" applyAlignment="1" applyProtection="1">
      <alignment horizontal="center" vertical="center"/>
    </xf>
    <xf numFmtId="0" fontId="8" fillId="0" borderId="23" xfId="0" applyFont="1" applyBorder="1" applyAlignment="1" applyProtection="1">
      <alignment horizontal="left" vertical="center" indent="1"/>
    </xf>
    <xf numFmtId="0" fontId="7" fillId="0" borderId="24" xfId="0" applyFont="1" applyBorder="1" applyAlignment="1" applyProtection="1">
      <alignment horizontal="center" vertical="center" wrapText="1"/>
      <protection locked="0"/>
    </xf>
    <xf numFmtId="1" fontId="7" fillId="0" borderId="24" xfId="0" applyNumberFormat="1" applyFont="1" applyBorder="1" applyAlignment="1" applyProtection="1">
      <alignment horizontal="center" vertical="center" wrapText="1"/>
    </xf>
    <xf numFmtId="1" fontId="7" fillId="0" borderId="24" xfId="0" applyNumberFormat="1" applyFont="1" applyBorder="1" applyAlignment="1" applyProtection="1">
      <alignment horizontal="center" vertical="center" wrapText="1"/>
      <protection locked="0"/>
    </xf>
    <xf numFmtId="4" fontId="7" fillId="0" borderId="24" xfId="0" applyNumberFormat="1" applyFont="1" applyBorder="1" applyAlignment="1" applyProtection="1">
      <alignment horizontal="center" vertical="center" wrapText="1"/>
    </xf>
    <xf numFmtId="4" fontId="7" fillId="2" borderId="25" xfId="1" applyNumberFormat="1" applyFont="1" applyFill="1" applyBorder="1" applyAlignment="1" applyProtection="1">
      <alignment horizontal="center" vertical="center"/>
    </xf>
    <xf numFmtId="0" fontId="8" fillId="0" borderId="26" xfId="0" applyFont="1" applyBorder="1" applyAlignment="1" applyProtection="1">
      <alignment horizontal="left" vertical="center" indent="1"/>
    </xf>
    <xf numFmtId="0" fontId="7" fillId="0" borderId="27" xfId="0" applyFont="1" applyBorder="1" applyAlignment="1" applyProtection="1">
      <alignment horizontal="center" vertical="center" wrapText="1"/>
      <protection locked="0"/>
    </xf>
    <xf numFmtId="1" fontId="7" fillId="0" borderId="28" xfId="0" applyNumberFormat="1" applyFont="1" applyBorder="1" applyAlignment="1" applyProtection="1">
      <alignment horizontal="center" vertical="center" wrapText="1"/>
      <protection locked="0"/>
    </xf>
    <xf numFmtId="1" fontId="7" fillId="0" borderId="29" xfId="0" applyNumberFormat="1" applyFont="1" applyBorder="1" applyAlignment="1" applyProtection="1">
      <alignment horizontal="center" vertical="center" wrapText="1"/>
      <protection locked="0"/>
    </xf>
    <xf numFmtId="1" fontId="7" fillId="0" borderId="27" xfId="0" applyNumberFormat="1" applyFont="1" applyBorder="1" applyAlignment="1" applyProtection="1">
      <alignment horizontal="center" vertical="center" wrapText="1"/>
      <protection locked="0"/>
    </xf>
    <xf numFmtId="4" fontId="7" fillId="0" borderId="30" xfId="0" applyNumberFormat="1" applyFont="1" applyBorder="1" applyAlignment="1" applyProtection="1">
      <alignment horizontal="center" vertical="center"/>
    </xf>
    <xf numFmtId="4" fontId="7" fillId="0" borderId="28" xfId="0" applyNumberFormat="1" applyFont="1" applyBorder="1" applyAlignment="1" applyProtection="1">
      <alignment horizontal="center" vertical="center"/>
    </xf>
    <xf numFmtId="4" fontId="7" fillId="2" borderId="31" xfId="1" applyNumberFormat="1" applyFont="1" applyFill="1" applyBorder="1" applyAlignment="1" applyProtection="1">
      <alignment horizontal="center" vertical="center"/>
    </xf>
    <xf numFmtId="0" fontId="8" fillId="0" borderId="32" xfId="0" applyFont="1" applyBorder="1" applyAlignment="1" applyProtection="1">
      <alignment horizontal="left" vertical="center" indent="1"/>
    </xf>
    <xf numFmtId="4" fontId="7" fillId="2" borderId="33" xfId="1" applyNumberFormat="1" applyFont="1" applyFill="1" applyBorder="1" applyAlignment="1" applyProtection="1">
      <alignment horizontal="center" vertical="center"/>
    </xf>
    <xf numFmtId="0" fontId="8" fillId="0" borderId="32" xfId="0" applyFont="1" applyBorder="1" applyAlignment="1" applyProtection="1">
      <alignment horizontal="left" vertical="center" indent="2"/>
    </xf>
    <xf numFmtId="0" fontId="8" fillId="0" borderId="34" xfId="0" applyFont="1" applyBorder="1" applyAlignment="1" applyProtection="1">
      <alignment horizontal="left" vertical="center" indent="1"/>
    </xf>
    <xf numFmtId="0" fontId="7" fillId="0" borderId="35" xfId="0" applyFont="1" applyBorder="1" applyAlignment="1" applyProtection="1">
      <alignment horizontal="center" vertical="center" wrapText="1"/>
      <protection locked="0"/>
    </xf>
    <xf numFmtId="1" fontId="7" fillId="0" borderId="36" xfId="0" applyNumberFormat="1" applyFont="1" applyBorder="1" applyAlignment="1" applyProtection="1">
      <alignment horizontal="center" vertical="center" wrapText="1"/>
      <protection locked="0"/>
    </xf>
    <xf numFmtId="1" fontId="7" fillId="0" borderId="37" xfId="0" applyNumberFormat="1" applyFont="1" applyBorder="1" applyAlignment="1" applyProtection="1">
      <alignment horizontal="center" vertical="center" wrapText="1"/>
      <protection locked="0"/>
    </xf>
    <xf numFmtId="1" fontId="7" fillId="0" borderId="35" xfId="0" applyNumberFormat="1" applyFont="1" applyBorder="1" applyAlignment="1" applyProtection="1">
      <alignment horizontal="center" vertical="center" wrapText="1"/>
      <protection locked="0"/>
    </xf>
    <xf numFmtId="4" fontId="7" fillId="0" borderId="38" xfId="0" applyNumberFormat="1" applyFont="1" applyBorder="1" applyAlignment="1" applyProtection="1">
      <alignment horizontal="center" vertical="center"/>
    </xf>
    <xf numFmtId="4" fontId="7" fillId="0" borderId="36" xfId="0" applyNumberFormat="1" applyFont="1" applyBorder="1" applyAlignment="1" applyProtection="1">
      <alignment horizontal="center" vertical="center"/>
    </xf>
    <xf numFmtId="4" fontId="7" fillId="2" borderId="39" xfId="1" applyNumberFormat="1" applyFont="1" applyFill="1" applyBorder="1" applyAlignment="1" applyProtection="1">
      <alignment horizontal="center" vertical="center"/>
    </xf>
    <xf numFmtId="4" fontId="7" fillId="0" borderId="30" xfId="0" applyNumberFormat="1" applyFont="1" applyBorder="1" applyAlignment="1" applyProtection="1">
      <alignment horizontal="center" vertical="center" wrapText="1"/>
    </xf>
    <xf numFmtId="4" fontId="7" fillId="0" borderId="28" xfId="0" applyNumberFormat="1" applyFont="1" applyBorder="1" applyAlignment="1" applyProtection="1">
      <alignment horizontal="center" vertical="center" wrapText="1"/>
    </xf>
    <xf numFmtId="4" fontId="7" fillId="0" borderId="38" xfId="0" applyNumberFormat="1" applyFont="1" applyBorder="1" applyAlignment="1" applyProtection="1">
      <alignment horizontal="center" vertical="center" wrapText="1"/>
    </xf>
    <xf numFmtId="4" fontId="7" fillId="0" borderId="36" xfId="0" applyNumberFormat="1" applyFont="1" applyBorder="1" applyAlignment="1" applyProtection="1">
      <alignment horizontal="center" vertical="center" wrapText="1"/>
    </xf>
    <xf numFmtId="1" fontId="7" fillId="0" borderId="28" xfId="0" applyNumberFormat="1" applyFont="1" applyBorder="1" applyAlignment="1" applyProtection="1">
      <alignment horizontal="center" vertical="center" wrapText="1"/>
    </xf>
    <xf numFmtId="1" fontId="7" fillId="0" borderId="36" xfId="0" applyNumberFormat="1" applyFont="1" applyBorder="1" applyAlignment="1" applyProtection="1">
      <alignment horizontal="center" vertical="center" wrapText="1"/>
    </xf>
    <xf numFmtId="0" fontId="8" fillId="0" borderId="34" xfId="0" applyFont="1" applyBorder="1" applyAlignment="1" applyProtection="1">
      <alignment horizontal="left" vertical="center" indent="2"/>
    </xf>
    <xf numFmtId="4" fontId="7" fillId="0" borderId="27" xfId="0" applyNumberFormat="1" applyFont="1" applyBorder="1" applyAlignment="1" applyProtection="1">
      <alignment horizontal="center" vertical="center" wrapText="1"/>
    </xf>
    <xf numFmtId="4" fontId="7" fillId="0" borderId="35" xfId="0" applyNumberFormat="1" applyFont="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3" borderId="46" xfId="0" applyFont="1" applyFill="1" applyBorder="1" applyAlignment="1" applyProtection="1">
      <alignment horizontal="center" vertical="center" wrapText="1"/>
    </xf>
    <xf numFmtId="4" fontId="13" fillId="3" borderId="47" xfId="0" applyNumberFormat="1" applyFont="1" applyFill="1" applyBorder="1" applyAlignment="1" applyProtection="1">
      <alignment horizontal="center" vertical="center" wrapText="1"/>
    </xf>
    <xf numFmtId="4" fontId="13" fillId="3" borderId="48" xfId="0" applyNumberFormat="1" applyFont="1" applyFill="1" applyBorder="1" applyAlignment="1" applyProtection="1">
      <alignment horizontal="center" vertical="center" wrapText="1"/>
    </xf>
    <xf numFmtId="164" fontId="14" fillId="4" borderId="49" xfId="0" applyNumberFormat="1" applyFont="1" applyFill="1" applyBorder="1" applyAlignment="1" applyProtection="1">
      <alignment horizontal="center" vertical="center" wrapText="1"/>
    </xf>
    <xf numFmtId="0" fontId="8" fillId="4" borderId="50" xfId="0" applyFont="1" applyFill="1" applyBorder="1" applyAlignment="1" applyProtection="1">
      <alignment vertical="center"/>
    </xf>
    <xf numFmtId="0" fontId="7" fillId="4" borderId="51" xfId="0" applyFont="1" applyFill="1" applyBorder="1" applyAlignment="1" applyProtection="1">
      <alignment vertical="center"/>
    </xf>
    <xf numFmtId="4" fontId="7" fillId="4" borderId="51" xfId="0" applyNumberFormat="1" applyFont="1" applyFill="1" applyBorder="1" applyAlignment="1" applyProtection="1">
      <alignment vertical="center"/>
    </xf>
    <xf numFmtId="1" fontId="7" fillId="4" borderId="51" xfId="0" applyNumberFormat="1" applyFont="1" applyFill="1" applyBorder="1" applyAlignment="1" applyProtection="1">
      <alignment vertical="center"/>
    </xf>
    <xf numFmtId="4" fontId="7" fillId="4" borderId="52" xfId="1" applyNumberFormat="1" applyFont="1" applyFill="1" applyBorder="1" applyAlignment="1" applyProtection="1">
      <alignment horizontal="center" vertical="center" wrapText="1"/>
    </xf>
    <xf numFmtId="0" fontId="7" fillId="4" borderId="51" xfId="0" applyFont="1" applyFill="1" applyBorder="1" applyAlignment="1" applyProtection="1">
      <alignment horizontal="center" vertical="center"/>
    </xf>
    <xf numFmtId="4" fontId="8" fillId="4" borderId="53" xfId="1" applyNumberFormat="1" applyFont="1" applyFill="1" applyBorder="1" applyAlignment="1" applyProtection="1">
      <alignment horizontal="center" vertical="center" wrapText="1"/>
    </xf>
    <xf numFmtId="4" fontId="8" fillId="4" borderId="52" xfId="1" applyNumberFormat="1" applyFont="1" applyFill="1" applyBorder="1" applyAlignment="1" applyProtection="1">
      <alignment horizontal="center" vertical="center" wrapText="1"/>
    </xf>
    <xf numFmtId="4" fontId="8" fillId="4" borderId="55" xfId="1" applyNumberFormat="1" applyFont="1" applyFill="1" applyBorder="1" applyAlignment="1" applyProtection="1">
      <alignment horizontal="center" vertical="center"/>
    </xf>
    <xf numFmtId="4" fontId="7" fillId="4" borderId="53" xfId="1" applyNumberFormat="1" applyFont="1" applyFill="1" applyBorder="1" applyAlignment="1" applyProtection="1">
      <alignment horizontal="center" vertical="center" wrapText="1"/>
    </xf>
    <xf numFmtId="4" fontId="7" fillId="4" borderId="56" xfId="1" applyNumberFormat="1" applyFont="1" applyFill="1" applyBorder="1" applyAlignment="1" applyProtection="1">
      <alignment horizontal="center" vertical="center" wrapText="1"/>
    </xf>
    <xf numFmtId="4" fontId="7" fillId="4" borderId="57" xfId="1" applyNumberFormat="1" applyFont="1" applyFill="1" applyBorder="1" applyAlignment="1" applyProtection="1">
      <alignment horizontal="center" vertical="center"/>
    </xf>
    <xf numFmtId="10" fontId="8" fillId="4" borderId="57" xfId="0" applyNumberFormat="1" applyFont="1" applyFill="1" applyBorder="1" applyAlignment="1" applyProtection="1">
      <alignment horizontal="center" vertical="center" wrapText="1"/>
      <protection locked="0"/>
    </xf>
    <xf numFmtId="4" fontId="16" fillId="3" borderId="58" xfId="0" applyNumberFormat="1" applyFont="1" applyFill="1" applyBorder="1" applyAlignment="1" applyProtection="1">
      <alignment horizontal="center" vertical="center" wrapText="1"/>
    </xf>
    <xf numFmtId="4" fontId="16" fillId="3" borderId="59" xfId="0" applyNumberFormat="1" applyFont="1" applyFill="1" applyBorder="1" applyAlignment="1" applyProtection="1">
      <alignment horizontal="center" vertical="center" wrapText="1"/>
    </xf>
    <xf numFmtId="4" fontId="16" fillId="3" borderId="60" xfId="0" applyNumberFormat="1" applyFont="1" applyFill="1" applyBorder="1" applyAlignment="1" applyProtection="1">
      <alignment horizontal="center" vertical="center" wrapText="1"/>
    </xf>
    <xf numFmtId="164" fontId="15" fillId="4" borderId="61" xfId="0" applyNumberFormat="1" applyFont="1" applyFill="1" applyBorder="1" applyAlignment="1" applyProtection="1">
      <alignment horizontal="center" vertical="center" wrapText="1"/>
    </xf>
    <xf numFmtId="164" fontId="15" fillId="4" borderId="62" xfId="0" applyNumberFormat="1" applyFont="1" applyFill="1" applyBorder="1" applyAlignment="1" applyProtection="1">
      <alignment horizontal="center" vertical="center" wrapText="1"/>
    </xf>
    <xf numFmtId="164" fontId="15" fillId="4" borderId="63" xfId="0" applyNumberFormat="1" applyFont="1" applyFill="1" applyBorder="1" applyAlignment="1" applyProtection="1">
      <alignment horizontal="center" vertical="center" wrapText="1"/>
    </xf>
    <xf numFmtId="164" fontId="15" fillId="4" borderId="64" xfId="0" applyNumberFormat="1" applyFont="1" applyFill="1" applyBorder="1" applyAlignment="1" applyProtection="1">
      <alignment horizontal="center" vertical="center" wrapText="1"/>
    </xf>
    <xf numFmtId="164" fontId="15" fillId="4" borderId="65" xfId="0" applyNumberFormat="1" applyFont="1" applyFill="1" applyBorder="1" applyAlignment="1" applyProtection="1">
      <alignment horizontal="center" vertical="center" wrapText="1"/>
    </xf>
    <xf numFmtId="164" fontId="15" fillId="4" borderId="66" xfId="0" applyNumberFormat="1" applyFont="1" applyFill="1" applyBorder="1" applyAlignment="1" applyProtection="1">
      <alignment horizontal="center" vertical="center" wrapText="1"/>
    </xf>
    <xf numFmtId="164" fontId="15" fillId="4" borderId="67" xfId="0" applyNumberFormat="1" applyFont="1" applyFill="1" applyBorder="1" applyAlignment="1" applyProtection="1">
      <alignment horizontal="center" vertical="center" wrapText="1"/>
    </xf>
    <xf numFmtId="164" fontId="15" fillId="4" borderId="68" xfId="0" applyNumberFormat="1" applyFont="1" applyFill="1" applyBorder="1" applyAlignment="1" applyProtection="1">
      <alignment horizontal="center" vertical="center" wrapText="1"/>
    </xf>
    <xf numFmtId="164" fontId="15" fillId="4" borderId="69" xfId="0" applyNumberFormat="1" applyFont="1" applyFill="1" applyBorder="1" applyAlignment="1" applyProtection="1">
      <alignment horizontal="center" vertical="center" wrapText="1"/>
    </xf>
    <xf numFmtId="10" fontId="14" fillId="4" borderId="70" xfId="0" applyNumberFormat="1" applyFont="1" applyFill="1" applyBorder="1" applyAlignment="1" applyProtection="1">
      <alignment horizontal="center" vertical="center"/>
    </xf>
    <xf numFmtId="164" fontId="15" fillId="4" borderId="57" xfId="0" applyNumberFormat="1" applyFont="1" applyFill="1" applyBorder="1" applyAlignment="1" applyProtection="1">
      <alignment horizontal="center" vertical="center" wrapText="1"/>
    </xf>
    <xf numFmtId="164" fontId="15" fillId="4" borderId="71" xfId="0" applyNumberFormat="1" applyFont="1" applyFill="1" applyBorder="1" applyAlignment="1" applyProtection="1">
      <alignment horizontal="center" vertical="center" wrapText="1"/>
    </xf>
    <xf numFmtId="164" fontId="14" fillId="4" borderId="70" xfId="0" applyNumberFormat="1" applyFont="1" applyFill="1" applyBorder="1" applyAlignment="1" applyProtection="1">
      <alignment horizontal="center" vertical="center" wrapText="1"/>
    </xf>
    <xf numFmtId="164" fontId="14" fillId="4" borderId="71" xfId="0" applyNumberFormat="1" applyFont="1" applyFill="1" applyBorder="1" applyAlignment="1" applyProtection="1">
      <alignment horizontal="center" vertical="center" wrapText="1"/>
    </xf>
    <xf numFmtId="164" fontId="14" fillId="4" borderId="72" xfId="0" applyNumberFormat="1" applyFont="1" applyFill="1" applyBorder="1" applyAlignment="1" applyProtection="1">
      <alignment horizontal="center" vertical="center" wrapText="1"/>
    </xf>
    <xf numFmtId="0" fontId="21" fillId="5" borderId="108" xfId="0" applyFont="1" applyFill="1" applyBorder="1" applyAlignment="1">
      <alignment horizontal="center" vertical="center" wrapText="1"/>
    </xf>
    <xf numFmtId="0" fontId="20" fillId="5" borderId="108" xfId="0" applyFont="1" applyFill="1" applyBorder="1" applyAlignment="1">
      <alignment horizontal="right" vertical="center" wrapText="1"/>
    </xf>
    <xf numFmtId="0" fontId="20" fillId="5" borderId="108" xfId="0" applyFont="1" applyFill="1" applyBorder="1" applyAlignment="1">
      <alignment horizontal="left" vertical="center" wrapText="1"/>
    </xf>
    <xf numFmtId="0" fontId="22" fillId="0" borderId="122" xfId="0" applyFont="1" applyBorder="1" applyAlignment="1">
      <alignment horizontal="justify" vertical="center" wrapText="1"/>
    </xf>
    <xf numFmtId="0" fontId="23" fillId="0" borderId="0" xfId="0" applyFont="1"/>
    <xf numFmtId="0" fontId="19" fillId="5" borderId="109" xfId="0" applyFont="1" applyFill="1" applyBorder="1" applyAlignment="1">
      <alignment vertical="center" wrapText="1"/>
    </xf>
    <xf numFmtId="0" fontId="19" fillId="5" borderId="111" xfId="0" applyFont="1" applyFill="1" applyBorder="1" applyAlignment="1">
      <alignment vertical="center" wrapText="1"/>
    </xf>
    <xf numFmtId="0" fontId="19" fillId="5" borderId="110" xfId="0" applyFont="1" applyFill="1" applyBorder="1" applyAlignment="1">
      <alignment vertical="center" wrapText="1"/>
    </xf>
    <xf numFmtId="0" fontId="19" fillId="5" borderId="112" xfId="0" applyFont="1" applyFill="1" applyBorder="1" applyAlignment="1">
      <alignment vertical="center" wrapText="1"/>
    </xf>
    <xf numFmtId="0" fontId="19" fillId="5" borderId="113" xfId="0" applyFont="1" applyFill="1" applyBorder="1" applyAlignment="1">
      <alignment vertical="center" wrapText="1"/>
    </xf>
    <xf numFmtId="0" fontId="19" fillId="5" borderId="114" xfId="0" applyFont="1" applyFill="1" applyBorder="1" applyAlignment="1">
      <alignment vertical="center" wrapText="1"/>
    </xf>
    <xf numFmtId="0" fontId="19" fillId="5" borderId="117" xfId="0" applyFont="1" applyFill="1" applyBorder="1" applyAlignment="1">
      <alignment vertical="center" wrapText="1"/>
    </xf>
    <xf numFmtId="0" fontId="19" fillId="5" borderId="118" xfId="0" applyFont="1" applyFill="1" applyBorder="1" applyAlignment="1">
      <alignment vertical="center" wrapText="1"/>
    </xf>
    <xf numFmtId="0" fontId="19" fillId="5" borderId="119" xfId="0" applyFont="1" applyFill="1" applyBorder="1" applyAlignment="1">
      <alignment vertical="center" wrapText="1"/>
    </xf>
    <xf numFmtId="0" fontId="19" fillId="5" borderId="115" xfId="0" applyFont="1" applyFill="1" applyBorder="1" applyAlignment="1">
      <alignment vertical="center" wrapText="1"/>
    </xf>
    <xf numFmtId="0" fontId="19" fillId="5" borderId="0" xfId="0" applyFont="1" applyFill="1" applyBorder="1" applyAlignment="1">
      <alignment vertical="center" wrapText="1"/>
    </xf>
    <xf numFmtId="0" fontId="19" fillId="5" borderId="116" xfId="0" applyFont="1" applyFill="1" applyBorder="1" applyAlignment="1">
      <alignment vertical="center" wrapText="1"/>
    </xf>
    <xf numFmtId="0" fontId="13" fillId="3" borderId="41" xfId="0" applyFont="1" applyFill="1" applyBorder="1" applyAlignment="1">
      <alignment horizontal="left" vertical="center" wrapText="1"/>
    </xf>
    <xf numFmtId="0" fontId="17" fillId="3" borderId="41" xfId="0" applyFont="1" applyFill="1" applyBorder="1" applyAlignment="1">
      <alignment horizontal="left" vertical="center" wrapText="1" indent="2"/>
    </xf>
    <xf numFmtId="4" fontId="7" fillId="0" borderId="0" xfId="0" applyNumberFormat="1" applyFont="1" applyBorder="1" applyAlignment="1" applyProtection="1">
      <alignment horizontal="center" vertical="center"/>
      <protection locked="0"/>
    </xf>
    <xf numFmtId="0" fontId="13" fillId="3" borderId="42" xfId="0" applyFont="1" applyFill="1" applyBorder="1" applyAlignment="1">
      <alignment horizontal="center" vertical="center" wrapText="1" shrinkToFit="1"/>
    </xf>
    <xf numFmtId="1" fontId="7" fillId="0" borderId="0" xfId="0" applyNumberFormat="1" applyFont="1" applyBorder="1" applyAlignment="1" applyProtection="1">
      <alignment horizontal="center" vertical="center"/>
      <protection locked="0"/>
    </xf>
    <xf numFmtId="4" fontId="7" fillId="2" borderId="0" xfId="1"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vertical="center"/>
    </xf>
    <xf numFmtId="1" fontId="7" fillId="0" borderId="1" xfId="0" applyNumberFormat="1" applyFont="1" applyBorder="1" applyAlignment="1" applyProtection="1">
      <alignment horizontal="center" vertical="center"/>
      <protection locked="0"/>
    </xf>
    <xf numFmtId="1" fontId="7" fillId="0" borderId="1" xfId="0" applyNumberFormat="1" applyFont="1" applyBorder="1" applyAlignment="1" applyProtection="1">
      <alignment horizontal="center" vertical="center"/>
    </xf>
    <xf numFmtId="4" fontId="7" fillId="0" borderId="1" xfId="0" applyNumberFormat="1" applyFont="1" applyBorder="1" applyAlignment="1" applyProtection="1">
      <alignment horizontal="center" vertical="center"/>
      <protection locked="0"/>
    </xf>
    <xf numFmtId="4" fontId="7" fillId="0" borderId="1" xfId="0" applyNumberFormat="1" applyFont="1" applyBorder="1" applyAlignment="1" applyProtection="1">
      <alignment horizontal="center" vertical="center"/>
    </xf>
    <xf numFmtId="1" fontId="7" fillId="0" borderId="123" xfId="0" applyNumberFormat="1" applyFont="1" applyBorder="1" applyAlignment="1" applyProtection="1">
      <alignment horizontal="center" vertical="center"/>
    </xf>
    <xf numFmtId="4" fontId="7" fillId="0" borderId="123" xfId="0" applyNumberFormat="1" applyFont="1" applyBorder="1" applyAlignment="1" applyProtection="1">
      <alignment horizontal="center" vertical="center"/>
      <protection locked="0"/>
    </xf>
    <xf numFmtId="1" fontId="7" fillId="0" borderId="124" xfId="0" applyNumberFormat="1" applyFont="1" applyBorder="1" applyAlignment="1" applyProtection="1">
      <alignment horizontal="center" vertical="center"/>
    </xf>
    <xf numFmtId="4" fontId="7" fillId="0" borderId="124" xfId="0" applyNumberFormat="1" applyFont="1" applyBorder="1" applyAlignment="1" applyProtection="1">
      <alignment horizontal="center" vertical="center"/>
    </xf>
    <xf numFmtId="4" fontId="7" fillId="0" borderId="124" xfId="0" applyNumberFormat="1" applyFont="1" applyBorder="1" applyAlignment="1" applyProtection="1">
      <alignment horizontal="center" vertical="center"/>
      <protection locked="0"/>
    </xf>
    <xf numFmtId="0" fontId="13" fillId="3" borderId="41" xfId="0" applyFont="1" applyFill="1" applyBorder="1" applyAlignment="1">
      <alignment horizontal="left" vertical="center" wrapText="1" indent="1"/>
    </xf>
    <xf numFmtId="1" fontId="7" fillId="0" borderId="123" xfId="0" applyNumberFormat="1" applyFont="1" applyBorder="1" applyAlignment="1" applyProtection="1">
      <alignment horizontal="center" vertical="center"/>
      <protection locked="0"/>
    </xf>
    <xf numFmtId="1" fontId="7" fillId="0" borderId="124" xfId="0" applyNumberFormat="1" applyFont="1" applyBorder="1" applyAlignment="1" applyProtection="1">
      <alignment horizontal="center" vertical="center"/>
      <protection locked="0"/>
    </xf>
    <xf numFmtId="4" fontId="7" fillId="0" borderId="123" xfId="0" applyNumberFormat="1" applyFont="1" applyBorder="1" applyAlignment="1" applyProtection="1">
      <alignment horizontal="center" vertical="center"/>
    </xf>
    <xf numFmtId="0" fontId="0" fillId="0" borderId="124" xfId="0" applyBorder="1" applyProtection="1"/>
    <xf numFmtId="0" fontId="19" fillId="6" borderId="120" xfId="0" applyFont="1" applyFill="1" applyBorder="1" applyAlignment="1">
      <alignment vertical="center" wrapText="1"/>
    </xf>
    <xf numFmtId="0" fontId="19" fillId="6" borderId="121" xfId="0" applyFont="1" applyFill="1" applyBorder="1" applyAlignment="1">
      <alignment vertical="center" wrapText="1"/>
    </xf>
    <xf numFmtId="0" fontId="20" fillId="6" borderId="120" xfId="0" applyFont="1" applyFill="1" applyBorder="1" applyAlignment="1">
      <alignment vertical="center" wrapText="1"/>
    </xf>
    <xf numFmtId="0" fontId="20" fillId="6" borderId="121" xfId="0" applyFont="1" applyFill="1" applyBorder="1" applyAlignment="1">
      <alignment vertical="center" wrapText="1"/>
    </xf>
    <xf numFmtId="4" fontId="20" fillId="6" borderId="120" xfId="0" applyNumberFormat="1" applyFont="1" applyFill="1" applyBorder="1" applyAlignment="1">
      <alignment vertical="center" wrapText="1"/>
    </xf>
    <xf numFmtId="4" fontId="20" fillId="6" borderId="121" xfId="0" applyNumberFormat="1" applyFont="1" applyFill="1" applyBorder="1" applyAlignment="1">
      <alignment vertical="center" wrapText="1"/>
    </xf>
    <xf numFmtId="0" fontId="25" fillId="0" borderId="0" xfId="0" applyFont="1"/>
    <xf numFmtId="0" fontId="19" fillId="5" borderId="109" xfId="0" applyFont="1" applyFill="1" applyBorder="1" applyAlignment="1">
      <alignment horizontal="center" vertical="center" wrapText="1"/>
    </xf>
    <xf numFmtId="0" fontId="19" fillId="5" borderId="110" xfId="0" applyFont="1" applyFill="1" applyBorder="1" applyAlignment="1">
      <alignment horizontal="center" vertical="center" wrapText="1"/>
    </xf>
    <xf numFmtId="0" fontId="19" fillId="5" borderId="111" xfId="0" applyFont="1" applyFill="1" applyBorder="1" applyAlignment="1">
      <alignment horizontal="center" vertical="center" wrapText="1"/>
    </xf>
    <xf numFmtId="0" fontId="20" fillId="5" borderId="108" xfId="0" applyFont="1" applyFill="1" applyBorder="1" applyAlignment="1">
      <alignment vertical="center" wrapText="1"/>
    </xf>
    <xf numFmtId="4" fontId="20" fillId="5" borderId="108" xfId="0" applyNumberFormat="1" applyFont="1" applyFill="1" applyBorder="1" applyAlignment="1">
      <alignment horizontal="center" vertical="center" wrapText="1"/>
    </xf>
    <xf numFmtId="0" fontId="28" fillId="0" borderId="0" xfId="0" applyFont="1"/>
    <xf numFmtId="0" fontId="17" fillId="3" borderId="0" xfId="0" applyFont="1" applyFill="1" applyBorder="1" applyAlignment="1">
      <alignment horizontal="left" vertical="center" wrapText="1" indent="2"/>
    </xf>
    <xf numFmtId="0" fontId="21" fillId="6" borderId="108" xfId="0" applyFont="1" applyFill="1" applyBorder="1" applyAlignment="1">
      <alignment horizontal="left" vertical="center" wrapText="1"/>
    </xf>
    <xf numFmtId="0" fontId="20" fillId="6" borderId="108" xfId="0" applyFont="1" applyFill="1" applyBorder="1" applyAlignment="1">
      <alignment vertical="center" wrapText="1"/>
    </xf>
    <xf numFmtId="0" fontId="20" fillId="6" borderId="108" xfId="0" applyFont="1" applyFill="1" applyBorder="1" applyAlignment="1">
      <alignment horizontal="left" vertical="center" wrapText="1"/>
    </xf>
    <xf numFmtId="4" fontId="20" fillId="6" borderId="108" xfId="0" applyNumberFormat="1" applyFont="1" applyFill="1" applyBorder="1" applyAlignment="1">
      <alignment horizontal="center" vertical="center" wrapText="1"/>
    </xf>
    <xf numFmtId="0" fontId="7" fillId="7" borderId="0" xfId="0" applyFont="1" applyFill="1" applyBorder="1" applyAlignment="1" applyProtection="1">
      <alignment horizontal="left" indent="1"/>
    </xf>
    <xf numFmtId="0" fontId="13" fillId="7" borderId="0" xfId="0" applyFont="1" applyFill="1" applyBorder="1" applyAlignment="1">
      <alignment horizontal="left" vertical="center" wrapText="1"/>
    </xf>
    <xf numFmtId="4" fontId="7" fillId="2" borderId="0" xfId="1" applyNumberFormat="1"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3" fillId="7" borderId="0"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5" fillId="0" borderId="0" xfId="0" applyFont="1"/>
    <xf numFmtId="4" fontId="13" fillId="3" borderId="125" xfId="0" applyNumberFormat="1" applyFont="1" applyFill="1" applyBorder="1" applyAlignment="1">
      <alignment horizontal="center" vertical="center" wrapText="1"/>
    </xf>
    <xf numFmtId="4" fontId="13" fillId="3" borderId="126" xfId="0" applyNumberFormat="1" applyFont="1" applyFill="1" applyBorder="1" applyAlignment="1">
      <alignment horizontal="center" vertical="center" wrapText="1"/>
    </xf>
    <xf numFmtId="0" fontId="0" fillId="0" borderId="124" xfId="0" applyBorder="1"/>
    <xf numFmtId="0" fontId="13" fillId="3" borderId="41" xfId="0" applyFont="1" applyFill="1" applyBorder="1" applyAlignment="1">
      <alignment horizontal="center" vertical="center" wrapText="1"/>
    </xf>
    <xf numFmtId="4" fontId="7" fillId="6" borderId="1" xfId="0" applyNumberFormat="1" applyFont="1" applyFill="1" applyBorder="1" applyAlignment="1" applyProtection="1">
      <alignment horizontal="center" vertical="center"/>
      <protection locked="0"/>
    </xf>
    <xf numFmtId="4" fontId="7" fillId="6" borderId="1" xfId="1" applyNumberFormat="1" applyFont="1" applyFill="1" applyBorder="1" applyAlignment="1" applyProtection="1">
      <alignment horizontal="center" vertical="center"/>
    </xf>
    <xf numFmtId="4" fontId="7" fillId="6" borderId="1" xfId="0" applyNumberFormat="1" applyFont="1" applyFill="1" applyBorder="1" applyAlignment="1">
      <alignment horizontal="center" vertical="center"/>
    </xf>
    <xf numFmtId="4" fontId="7" fillId="6" borderId="10" xfId="0" applyNumberFormat="1" applyFont="1" applyFill="1" applyBorder="1" applyAlignment="1">
      <alignment horizontal="center" vertical="center"/>
    </xf>
    <xf numFmtId="4" fontId="7" fillId="6" borderId="123" xfId="0" applyNumberFormat="1" applyFont="1" applyFill="1" applyBorder="1" applyAlignment="1" applyProtection="1">
      <alignment horizontal="center" vertical="center"/>
      <protection locked="0"/>
    </xf>
    <xf numFmtId="4" fontId="7" fillId="6" borderId="124" xfId="0" applyNumberFormat="1" applyFont="1" applyFill="1" applyBorder="1" applyAlignment="1" applyProtection="1">
      <alignment horizontal="center" vertical="center"/>
      <protection locked="0"/>
    </xf>
    <xf numFmtId="4" fontId="7" fillId="6" borderId="123" xfId="1" applyNumberFormat="1" applyFont="1" applyFill="1" applyBorder="1" applyAlignment="1" applyProtection="1">
      <alignment horizontal="center" vertical="center"/>
    </xf>
    <xf numFmtId="4" fontId="7" fillId="6" borderId="124" xfId="1" applyNumberFormat="1" applyFont="1" applyFill="1" applyBorder="1" applyAlignment="1" applyProtection="1">
      <alignment horizontal="center" vertical="center"/>
    </xf>
    <xf numFmtId="4" fontId="7" fillId="6" borderId="123" xfId="0" applyNumberFormat="1" applyFont="1" applyFill="1" applyBorder="1" applyAlignment="1">
      <alignment horizontal="center" vertical="center"/>
    </xf>
    <xf numFmtId="4" fontId="7" fillId="6" borderId="6" xfId="0" applyNumberFormat="1" applyFont="1" applyFill="1" applyBorder="1" applyAlignment="1">
      <alignment horizontal="center" vertical="center"/>
    </xf>
    <xf numFmtId="4" fontId="7" fillId="6" borderId="124" xfId="0" applyNumberFormat="1" applyFont="1" applyFill="1" applyBorder="1" applyAlignment="1">
      <alignment horizontal="center" vertical="center"/>
    </xf>
    <xf numFmtId="4" fontId="7" fillId="6" borderId="8" xfId="0" applyNumberFormat="1" applyFont="1" applyFill="1" applyBorder="1" applyAlignment="1">
      <alignment horizontal="center" vertical="center"/>
    </xf>
    <xf numFmtId="0" fontId="17" fillId="7" borderId="0" xfId="0" applyFont="1" applyFill="1" applyBorder="1" applyAlignment="1">
      <alignment horizontal="right" vertical="center" wrapText="1" indent="2"/>
    </xf>
    <xf numFmtId="4" fontId="31" fillId="6" borderId="123" xfId="0" applyNumberFormat="1" applyFont="1" applyFill="1" applyBorder="1" applyAlignment="1">
      <alignment horizontal="center" vertical="center"/>
    </xf>
    <xf numFmtId="4" fontId="31" fillId="6" borderId="6" xfId="0" applyNumberFormat="1" applyFont="1" applyFill="1" applyBorder="1" applyAlignment="1">
      <alignment horizontal="center" vertical="center"/>
    </xf>
    <xf numFmtId="4" fontId="31" fillId="6" borderId="1" xfId="0" applyNumberFormat="1" applyFont="1" applyFill="1" applyBorder="1" applyAlignment="1">
      <alignment horizontal="center" vertical="center"/>
    </xf>
    <xf numFmtId="4" fontId="31" fillId="6" borderId="10" xfId="0" applyNumberFormat="1" applyFont="1" applyFill="1" applyBorder="1" applyAlignment="1">
      <alignment horizontal="center" vertical="center"/>
    </xf>
    <xf numFmtId="4" fontId="31" fillId="6" borderId="128" xfId="0" applyNumberFormat="1" applyFont="1" applyFill="1" applyBorder="1" applyAlignment="1">
      <alignment horizontal="center" vertical="center"/>
    </xf>
    <xf numFmtId="4" fontId="31" fillId="6" borderId="124" xfId="0" applyNumberFormat="1" applyFont="1" applyFill="1" applyBorder="1" applyAlignment="1">
      <alignment horizontal="center" vertical="center"/>
    </xf>
    <xf numFmtId="4" fontId="31" fillId="6" borderId="8" xfId="0" applyNumberFormat="1" applyFont="1" applyFill="1" applyBorder="1" applyAlignment="1">
      <alignment horizontal="center" vertical="center"/>
    </xf>
    <xf numFmtId="4" fontId="31" fillId="0" borderId="123" xfId="0" applyNumberFormat="1" applyFont="1" applyBorder="1" applyAlignment="1">
      <alignment horizontal="center" vertical="center"/>
    </xf>
    <xf numFmtId="4" fontId="31" fillId="0" borderId="1" xfId="0" applyNumberFormat="1" applyFont="1" applyBorder="1" applyAlignment="1">
      <alignment horizontal="center" vertical="center"/>
    </xf>
    <xf numFmtId="4" fontId="31" fillId="0" borderId="124" xfId="0" applyNumberFormat="1" applyFont="1" applyBorder="1" applyAlignment="1">
      <alignment horizontal="center" vertical="center"/>
    </xf>
    <xf numFmtId="0" fontId="31" fillId="0" borderId="5" xfId="0" applyFont="1" applyBorder="1" applyAlignment="1">
      <alignment horizontal="center" vertical="center"/>
    </xf>
    <xf numFmtId="0" fontId="31" fillId="0" borderId="123" xfId="0" applyFont="1" applyBorder="1" applyAlignment="1">
      <alignment horizontal="center" vertical="center"/>
    </xf>
    <xf numFmtId="0" fontId="31" fillId="0" borderId="9" xfId="0" applyFont="1" applyBorder="1" applyAlignment="1">
      <alignment horizontal="center" vertical="center"/>
    </xf>
    <xf numFmtId="0" fontId="31" fillId="0" borderId="1" xfId="0" applyFont="1" applyBorder="1" applyAlignment="1">
      <alignment horizontal="center" vertical="center"/>
    </xf>
    <xf numFmtId="0" fontId="31" fillId="0" borderId="127" xfId="0" applyFont="1" applyBorder="1" applyAlignment="1">
      <alignment horizontal="center" vertical="center"/>
    </xf>
    <xf numFmtId="0" fontId="31" fillId="0" borderId="128" xfId="0" applyFont="1" applyBorder="1" applyAlignment="1">
      <alignment horizontal="center" vertical="center"/>
    </xf>
    <xf numFmtId="0" fontId="31" fillId="0" borderId="7" xfId="0" applyFont="1" applyBorder="1" applyAlignment="1">
      <alignment horizontal="center" vertical="center"/>
    </xf>
    <xf numFmtId="0" fontId="31" fillId="0" borderId="124" xfId="0" applyFont="1" applyBorder="1" applyAlignment="1">
      <alignment horizontal="center" vertical="center"/>
    </xf>
    <xf numFmtId="0" fontId="17" fillId="3" borderId="0" xfId="0" applyFont="1" applyFill="1" applyBorder="1" applyAlignment="1">
      <alignment horizontal="center" vertical="center" wrapText="1"/>
    </xf>
    <xf numFmtId="7" fontId="17" fillId="3" borderId="0" xfId="2" applyNumberFormat="1" applyFont="1" applyFill="1" applyBorder="1" applyAlignment="1">
      <alignment horizontal="center" vertical="center" wrapText="1"/>
    </xf>
    <xf numFmtId="0" fontId="8" fillId="0" borderId="129" xfId="0" applyFont="1" applyBorder="1" applyAlignment="1" applyProtection="1">
      <alignment horizontal="left" vertical="center" indent="1"/>
    </xf>
    <xf numFmtId="0" fontId="7" fillId="8" borderId="130" xfId="0" applyFont="1" applyFill="1" applyBorder="1" applyAlignment="1" applyProtection="1">
      <alignment horizontal="center" vertical="center" wrapText="1"/>
      <protection locked="0"/>
    </xf>
    <xf numFmtId="1" fontId="7" fillId="8" borderId="131" xfId="0" applyNumberFormat="1" applyFont="1" applyFill="1" applyBorder="1" applyAlignment="1" applyProtection="1">
      <alignment horizontal="center" vertical="center" wrapText="1"/>
      <protection locked="0"/>
    </xf>
    <xf numFmtId="1" fontId="7" fillId="8" borderId="132" xfId="0" applyNumberFormat="1" applyFont="1" applyFill="1" applyBorder="1" applyAlignment="1" applyProtection="1">
      <alignment horizontal="center" vertical="center" wrapText="1"/>
      <protection locked="0"/>
    </xf>
    <xf numFmtId="1" fontId="7" fillId="8" borderId="130" xfId="0" applyNumberFormat="1" applyFont="1" applyFill="1" applyBorder="1" applyAlignment="1" applyProtection="1">
      <alignment horizontal="center" vertical="center" wrapText="1"/>
      <protection locked="0"/>
    </xf>
    <xf numFmtId="4" fontId="7" fillId="0" borderId="133" xfId="0" applyNumberFormat="1" applyFont="1" applyBorder="1" applyAlignment="1" applyProtection="1">
      <alignment horizontal="center" vertical="center" wrapText="1"/>
    </xf>
    <xf numFmtId="4" fontId="7" fillId="8" borderId="131" xfId="0" applyNumberFormat="1" applyFont="1" applyFill="1" applyBorder="1" applyAlignment="1" applyProtection="1">
      <alignment horizontal="center" vertical="center" wrapText="1"/>
    </xf>
    <xf numFmtId="4" fontId="7" fillId="2" borderId="134" xfId="1" applyNumberFormat="1" applyFont="1" applyFill="1" applyBorder="1" applyAlignment="1" applyProtection="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4" fontId="7" fillId="0" borderId="0" xfId="0" applyNumberFormat="1" applyFont="1" applyAlignment="1" applyProtection="1">
      <alignment horizontal="right" vertical="center"/>
    </xf>
    <xf numFmtId="0" fontId="13" fillId="3" borderId="100" xfId="0" applyFont="1" applyFill="1" applyBorder="1" applyAlignment="1" applyProtection="1">
      <alignment horizontal="center" vertical="center"/>
    </xf>
    <xf numFmtId="0" fontId="13" fillId="3" borderId="93" xfId="0" applyFont="1" applyFill="1" applyBorder="1" applyAlignment="1" applyProtection="1">
      <alignment horizontal="center" vertical="center"/>
    </xf>
    <xf numFmtId="4" fontId="13" fillId="3" borderId="45" xfId="0" applyNumberFormat="1" applyFont="1" applyFill="1" applyBorder="1" applyAlignment="1" applyProtection="1">
      <alignment horizontal="center" vertical="center" wrapText="1"/>
    </xf>
    <xf numFmtId="4" fontId="13" fillId="3" borderId="104" xfId="0" applyNumberFormat="1" applyFont="1" applyFill="1" applyBorder="1" applyAlignment="1" applyProtection="1">
      <alignment horizontal="center" vertical="center" wrapText="1"/>
    </xf>
    <xf numFmtId="0" fontId="13" fillId="3" borderId="101" xfId="0" applyFont="1" applyFill="1" applyBorder="1" applyAlignment="1" applyProtection="1">
      <alignment horizontal="center" vertical="center" wrapText="1"/>
    </xf>
    <xf numFmtId="0" fontId="13" fillId="3" borderId="95" xfId="0" applyFont="1" applyFill="1" applyBorder="1" applyAlignment="1" applyProtection="1">
      <alignment horizontal="center" vertical="center" wrapText="1"/>
    </xf>
    <xf numFmtId="4" fontId="13" fillId="3" borderId="102" xfId="0" applyNumberFormat="1" applyFont="1" applyFill="1" applyBorder="1" applyAlignment="1" applyProtection="1">
      <alignment horizontal="center" vertical="center" wrapText="1"/>
    </xf>
    <xf numFmtId="4" fontId="13" fillId="3" borderId="97" xfId="0" applyNumberFormat="1" applyFont="1" applyFill="1" applyBorder="1" applyAlignment="1" applyProtection="1">
      <alignment horizontal="center" vertical="center" wrapText="1"/>
    </xf>
    <xf numFmtId="1" fontId="13" fillId="3" borderId="101" xfId="0" applyNumberFormat="1" applyFont="1" applyFill="1" applyBorder="1" applyAlignment="1" applyProtection="1">
      <alignment horizontal="center" vertical="center" wrapText="1"/>
    </xf>
    <xf numFmtId="1" fontId="13" fillId="3" borderId="95" xfId="0" applyNumberFormat="1" applyFont="1" applyFill="1" applyBorder="1" applyAlignment="1" applyProtection="1">
      <alignment horizontal="center" vertical="center" wrapText="1"/>
    </xf>
    <xf numFmtId="4" fontId="13" fillId="3" borderId="103" xfId="0" applyNumberFormat="1" applyFont="1" applyFill="1" applyBorder="1" applyAlignment="1" applyProtection="1">
      <alignment horizontal="center" vertical="center" wrapText="1"/>
    </xf>
    <xf numFmtId="4" fontId="13" fillId="3" borderId="99" xfId="0" applyNumberFormat="1" applyFont="1" applyFill="1" applyBorder="1" applyAlignment="1" applyProtection="1">
      <alignment horizontal="center" vertical="center" wrapText="1"/>
    </xf>
    <xf numFmtId="49" fontId="10" fillId="0" borderId="3" xfId="0" applyNumberFormat="1" applyFont="1" applyBorder="1" applyAlignment="1" applyProtection="1">
      <alignment horizontal="center" vertical="center" wrapText="1"/>
      <protection locked="0"/>
    </xf>
    <xf numFmtId="49" fontId="10" fillId="0" borderId="2" xfId="0" applyNumberFormat="1" applyFont="1" applyFill="1" applyBorder="1" applyAlignment="1" applyProtection="1">
      <alignment horizontal="center" vertical="center" wrapText="1"/>
      <protection locked="0"/>
    </xf>
    <xf numFmtId="0" fontId="14" fillId="4" borderId="79" xfId="0" applyFont="1" applyFill="1" applyBorder="1" applyAlignment="1" applyProtection="1">
      <alignment horizontal="left" vertical="center" indent="4"/>
    </xf>
    <xf numFmtId="0" fontId="14" fillId="4" borderId="80" xfId="0" applyFont="1" applyFill="1" applyBorder="1" applyAlignment="1" applyProtection="1">
      <alignment horizontal="left" vertical="center" indent="4"/>
    </xf>
    <xf numFmtId="0" fontId="14" fillId="4" borderId="81" xfId="0" applyFont="1" applyFill="1" applyBorder="1" applyAlignment="1" applyProtection="1">
      <alignment horizontal="left" vertical="center" indent="4"/>
    </xf>
    <xf numFmtId="4" fontId="13" fillId="3" borderId="40" xfId="0" applyNumberFormat="1" applyFont="1" applyFill="1" applyBorder="1" applyAlignment="1" applyProtection="1">
      <alignment horizontal="center" vertical="center" wrapText="1"/>
    </xf>
    <xf numFmtId="4" fontId="13" fillId="3" borderId="54" xfId="0" applyNumberFormat="1" applyFont="1" applyFill="1" applyBorder="1" applyAlignment="1" applyProtection="1">
      <alignment horizontal="center" vertical="center" wrapText="1"/>
    </xf>
    <xf numFmtId="0" fontId="13" fillId="3" borderId="92" xfId="0" applyFont="1" applyFill="1" applyBorder="1" applyAlignment="1" applyProtection="1">
      <alignment horizontal="center" vertical="center"/>
    </xf>
    <xf numFmtId="0" fontId="13" fillId="3" borderId="94" xfId="0" applyFont="1" applyFill="1" applyBorder="1" applyAlignment="1" applyProtection="1">
      <alignment horizontal="center" vertical="center" wrapText="1"/>
    </xf>
    <xf numFmtId="4" fontId="13" fillId="3" borderId="96" xfId="0" applyNumberFormat="1" applyFont="1" applyFill="1" applyBorder="1" applyAlignment="1" applyProtection="1">
      <alignment horizontal="center" vertical="center" wrapText="1"/>
    </xf>
    <xf numFmtId="1" fontId="13" fillId="3" borderId="94" xfId="0" applyNumberFormat="1" applyFont="1" applyFill="1" applyBorder="1" applyAlignment="1" applyProtection="1">
      <alignment horizontal="center" vertical="center" wrapText="1"/>
    </xf>
    <xf numFmtId="4" fontId="13" fillId="3" borderId="98" xfId="0" applyNumberFormat="1" applyFont="1" applyFill="1" applyBorder="1" applyAlignment="1" applyProtection="1">
      <alignment horizontal="center" vertical="center" wrapText="1"/>
    </xf>
    <xf numFmtId="49" fontId="10" fillId="0" borderId="3" xfId="0" applyNumberFormat="1" applyFont="1" applyBorder="1" applyAlignment="1" applyProtection="1">
      <alignment horizontal="center" vertical="center" wrapText="1"/>
    </xf>
    <xf numFmtId="49" fontId="10" fillId="0" borderId="2" xfId="0" applyNumberFormat="1" applyFont="1" applyBorder="1" applyAlignment="1" applyProtection="1">
      <alignment horizontal="center" vertical="center" wrapText="1"/>
    </xf>
    <xf numFmtId="0" fontId="14" fillId="4" borderId="50" xfId="0" applyFont="1" applyFill="1" applyBorder="1" applyAlignment="1" applyProtection="1">
      <alignment horizontal="left" vertical="center" indent="4"/>
    </xf>
    <xf numFmtId="0" fontId="14" fillId="4" borderId="51" xfId="0" applyFont="1" applyFill="1" applyBorder="1" applyAlignment="1" applyProtection="1">
      <alignment horizontal="left" vertical="center" indent="4"/>
    </xf>
    <xf numFmtId="0" fontId="14" fillId="4" borderId="88" xfId="0" applyFont="1" applyFill="1" applyBorder="1" applyAlignment="1" applyProtection="1">
      <alignment horizontal="left" vertical="center" indent="4"/>
    </xf>
    <xf numFmtId="0" fontId="14" fillId="4" borderId="89" xfId="0" applyFont="1" applyFill="1" applyBorder="1" applyAlignment="1" applyProtection="1">
      <alignment horizontal="left" vertical="center" indent="4"/>
    </xf>
    <xf numFmtId="0" fontId="14" fillId="4" borderId="90" xfId="0" applyFont="1" applyFill="1" applyBorder="1" applyAlignment="1" applyProtection="1">
      <alignment horizontal="left" vertical="center" indent="4"/>
    </xf>
    <xf numFmtId="0" fontId="14" fillId="4" borderId="91" xfId="0" applyFont="1" applyFill="1" applyBorder="1" applyAlignment="1" applyProtection="1">
      <alignment horizontal="left" vertical="center" indent="4"/>
    </xf>
    <xf numFmtId="0" fontId="14" fillId="4" borderId="105" xfId="0" applyFont="1" applyFill="1" applyBorder="1" applyAlignment="1" applyProtection="1">
      <alignment horizontal="left" vertical="center" indent="4"/>
    </xf>
    <xf numFmtId="0" fontId="14" fillId="4" borderId="106" xfId="0" applyFont="1" applyFill="1" applyBorder="1" applyAlignment="1" applyProtection="1">
      <alignment horizontal="left" vertical="center" indent="4"/>
    </xf>
    <xf numFmtId="0" fontId="14" fillId="4" borderId="107" xfId="0" applyFont="1" applyFill="1" applyBorder="1" applyAlignment="1" applyProtection="1">
      <alignment horizontal="left" vertical="center" indent="4"/>
    </xf>
    <xf numFmtId="4" fontId="18" fillId="3" borderId="82" xfId="0" applyNumberFormat="1" applyFont="1" applyFill="1" applyBorder="1" applyAlignment="1" applyProtection="1">
      <alignment horizontal="center" vertical="center"/>
    </xf>
    <xf numFmtId="4" fontId="18" fillId="3" borderId="83" xfId="0" applyNumberFormat="1" applyFont="1" applyFill="1" applyBorder="1" applyAlignment="1" applyProtection="1">
      <alignment horizontal="center" vertical="center"/>
    </xf>
    <xf numFmtId="4" fontId="18" fillId="3" borderId="84" xfId="0" applyNumberFormat="1" applyFont="1" applyFill="1" applyBorder="1" applyAlignment="1" applyProtection="1">
      <alignment horizontal="center" vertical="center"/>
    </xf>
    <xf numFmtId="4" fontId="16" fillId="3" borderId="85" xfId="0" applyNumberFormat="1" applyFont="1" applyFill="1" applyBorder="1" applyAlignment="1" applyProtection="1">
      <alignment horizontal="center" vertical="center"/>
    </xf>
    <xf numFmtId="4" fontId="16" fillId="3" borderId="86" xfId="0" applyNumberFormat="1" applyFont="1" applyFill="1" applyBorder="1" applyAlignment="1" applyProtection="1">
      <alignment horizontal="center" vertical="center"/>
    </xf>
    <xf numFmtId="4" fontId="16" fillId="3" borderId="87" xfId="0" applyNumberFormat="1" applyFont="1" applyFill="1" applyBorder="1" applyAlignment="1" applyProtection="1">
      <alignment horizontal="center" vertical="center"/>
    </xf>
    <xf numFmtId="0" fontId="30" fillId="3" borderId="0" xfId="0" applyFont="1" applyFill="1" applyBorder="1" applyAlignment="1">
      <alignment horizontal="center" vertical="center" wrapText="1"/>
    </xf>
    <xf numFmtId="0" fontId="24" fillId="3" borderId="41" xfId="0" applyFont="1" applyFill="1" applyBorder="1" applyAlignment="1">
      <alignment horizontal="center" vertical="center"/>
    </xf>
    <xf numFmtId="0" fontId="24" fillId="3" borderId="75" xfId="0" applyFont="1" applyFill="1" applyBorder="1" applyAlignment="1">
      <alignment horizontal="center" vertical="center"/>
    </xf>
    <xf numFmtId="0" fontId="13" fillId="3" borderId="41" xfId="0" applyFont="1" applyFill="1" applyBorder="1" applyAlignment="1">
      <alignment horizontal="center" vertical="center" wrapText="1"/>
    </xf>
    <xf numFmtId="0" fontId="13" fillId="3" borderId="75" xfId="0" applyFont="1" applyFill="1" applyBorder="1" applyAlignment="1">
      <alignment horizontal="center" vertical="center" wrapText="1"/>
    </xf>
    <xf numFmtId="0" fontId="13" fillId="3" borderId="76" xfId="0" applyFont="1" applyFill="1" applyBorder="1" applyAlignment="1">
      <alignment horizontal="center" vertical="center" wrapText="1"/>
    </xf>
    <xf numFmtId="4" fontId="13" fillId="3" borderId="73" xfId="0" applyNumberFormat="1" applyFont="1" applyFill="1" applyBorder="1" applyAlignment="1">
      <alignment horizontal="center" vertical="center" wrapText="1"/>
    </xf>
    <xf numFmtId="4" fontId="13" fillId="3" borderId="74" xfId="0" applyNumberFormat="1" applyFont="1" applyFill="1" applyBorder="1" applyAlignment="1">
      <alignment horizontal="center" vertical="center" wrapText="1"/>
    </xf>
    <xf numFmtId="0" fontId="13" fillId="3" borderId="73" xfId="0" applyFont="1" applyFill="1" applyBorder="1" applyAlignment="1">
      <alignment horizontal="center" vertical="center"/>
    </xf>
    <xf numFmtId="0" fontId="13" fillId="3" borderId="74" xfId="0" applyFont="1" applyFill="1" applyBorder="1" applyAlignment="1">
      <alignment horizontal="center" vertical="center"/>
    </xf>
    <xf numFmtId="0" fontId="13" fillId="3" borderId="77" xfId="0" applyFont="1" applyFill="1" applyBorder="1" applyAlignment="1">
      <alignment horizontal="center" vertical="center" wrapText="1"/>
    </xf>
    <xf numFmtId="0" fontId="13" fillId="3" borderId="78" xfId="0" applyFont="1" applyFill="1" applyBorder="1" applyAlignment="1">
      <alignment horizontal="center" vertical="center" wrapText="1"/>
    </xf>
    <xf numFmtId="0" fontId="8" fillId="0" borderId="0" xfId="0" applyFont="1" applyFill="1" applyBorder="1" applyAlignment="1">
      <alignment horizontal="center" vertical="center" wrapText="1"/>
    </xf>
    <xf numFmtId="4" fontId="13" fillId="3" borderId="98" xfId="0" applyNumberFormat="1" applyFont="1" applyFill="1" applyBorder="1" applyAlignment="1">
      <alignment horizontal="center" vertical="center" wrapText="1"/>
    </xf>
    <xf numFmtId="0" fontId="13" fillId="3" borderId="94" xfId="0" applyFont="1" applyFill="1" applyBorder="1" applyAlignment="1">
      <alignment horizontal="center" vertical="center" wrapText="1"/>
    </xf>
    <xf numFmtId="0" fontId="19" fillId="5" borderId="110" xfId="0" applyFont="1" applyFill="1" applyBorder="1" applyAlignment="1">
      <alignment horizontal="center" vertical="center" wrapText="1"/>
    </xf>
    <xf numFmtId="0" fontId="19" fillId="5" borderId="111" xfId="0" applyFont="1" applyFill="1" applyBorder="1" applyAlignment="1">
      <alignment horizontal="center" vertical="center" wrapText="1"/>
    </xf>
    <xf numFmtId="0" fontId="26" fillId="0" borderId="118" xfId="0" applyFont="1" applyBorder="1" applyAlignment="1">
      <alignment horizontal="center" vertical="center" wrapText="1"/>
    </xf>
    <xf numFmtId="0" fontId="32" fillId="0" borderId="0" xfId="3"/>
    <xf numFmtId="0" fontId="27" fillId="5" borderId="1" xfId="0" applyFont="1" applyFill="1" applyBorder="1" applyAlignment="1">
      <alignment horizontal="left" vertical="center" wrapText="1"/>
    </xf>
    <xf numFmtId="44" fontId="1" fillId="0" borderId="0" xfId="2" applyFont="1"/>
    <xf numFmtId="44" fontId="0" fillId="0" borderId="0" xfId="2" applyFont="1"/>
    <xf numFmtId="0" fontId="32" fillId="0" borderId="0" xfId="3" applyBorder="1" applyAlignment="1">
      <alignment horizontal="justify" vertical="center" wrapText="1"/>
    </xf>
  </cellXfs>
  <cellStyles count="4">
    <cellStyle name="Euro" xfId="1" xr:uid="{00000000-0005-0000-0000-000000000000}"/>
    <cellStyle name="Hipervínculo" xfId="3" builtinId="8"/>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boe.es/diario_boe/txt.php?id=BOE-A-2022-5957" TargetMode="External"/><Relationship Id="rId1" Type="http://schemas.openxmlformats.org/officeDocument/2006/relationships/hyperlink" Target="https://www.boe.es/eli/es/res/2021/05/1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6"/>
  <sheetViews>
    <sheetView showGridLines="0" topLeftCell="A7" zoomScaleNormal="100" workbookViewId="0">
      <selection activeCell="B7" sqref="B7"/>
    </sheetView>
  </sheetViews>
  <sheetFormatPr baseColWidth="10" defaultRowHeight="12" x14ac:dyDescent="0.2"/>
  <cols>
    <col min="1" max="1" width="45.5703125" style="7" customWidth="1"/>
    <col min="2" max="2" width="12.28515625" style="3" customWidth="1"/>
    <col min="3" max="3" width="19.85546875" style="3" customWidth="1"/>
    <col min="4" max="4" width="14.85546875" style="10" customWidth="1"/>
    <col min="5" max="5" width="14.85546875" style="11" customWidth="1"/>
    <col min="6" max="6" width="14.28515625" style="10" customWidth="1"/>
    <col min="7" max="7" width="12.7109375" style="12" customWidth="1"/>
    <col min="8" max="8" width="13" style="12" customWidth="1"/>
    <col min="9" max="16384" width="11.42578125" style="3"/>
  </cols>
  <sheetData>
    <row r="1" spans="1:9" ht="18.75" x14ac:dyDescent="0.2">
      <c r="A1" s="28" t="s">
        <v>72</v>
      </c>
      <c r="B1" s="84"/>
      <c r="C1" s="84"/>
      <c r="D1" s="85"/>
      <c r="E1" s="86"/>
      <c r="F1" s="85"/>
      <c r="G1" s="87"/>
      <c r="H1" s="307"/>
    </row>
    <row r="2" spans="1:9" ht="7.5" customHeight="1" x14ac:dyDescent="0.2">
      <c r="A2" s="28"/>
      <c r="B2" s="84"/>
      <c r="C2" s="84"/>
      <c r="D2" s="85"/>
      <c r="E2" s="86"/>
      <c r="F2" s="85"/>
      <c r="G2" s="87"/>
      <c r="H2" s="307"/>
    </row>
    <row r="3" spans="1:9" ht="12.75" customHeight="1" x14ac:dyDescent="0.2">
      <c r="A3" s="29" t="s">
        <v>70</v>
      </c>
      <c r="B3" s="320" t="s">
        <v>294</v>
      </c>
      <c r="C3" s="320"/>
      <c r="D3" s="78"/>
      <c r="E3" s="88"/>
      <c r="F3" s="85"/>
      <c r="G3" s="87"/>
      <c r="H3" s="307"/>
    </row>
    <row r="4" spans="1:9" ht="12.75" customHeight="1" x14ac:dyDescent="0.2">
      <c r="A4" s="30" t="s">
        <v>8</v>
      </c>
      <c r="B4" s="321"/>
      <c r="C4" s="321"/>
      <c r="D4" s="79"/>
      <c r="E4" s="88"/>
      <c r="F4" s="85"/>
      <c r="G4" s="87"/>
      <c r="H4" s="307"/>
    </row>
    <row r="5" spans="1:9" ht="12.75" customHeight="1" x14ac:dyDescent="0.2">
      <c r="A5" s="30" t="s">
        <v>7</v>
      </c>
      <c r="B5" s="31"/>
      <c r="C5" s="89"/>
      <c r="D5" s="32"/>
      <c r="E5" s="44"/>
      <c r="F5" s="27"/>
      <c r="G5" s="27"/>
      <c r="H5" s="307"/>
    </row>
    <row r="6" spans="1:9" ht="12.75" customHeight="1" x14ac:dyDescent="0.2">
      <c r="A6" s="30" t="s">
        <v>9</v>
      </c>
      <c r="B6" s="33"/>
      <c r="C6" s="89"/>
      <c r="D6" s="90"/>
      <c r="E6" s="88"/>
      <c r="F6" s="91"/>
      <c r="G6" s="92"/>
      <c r="H6" s="87"/>
    </row>
    <row r="7" spans="1:9" ht="12.75" customHeight="1" x14ac:dyDescent="0.2">
      <c r="A7" s="30" t="s">
        <v>10</v>
      </c>
      <c r="B7" s="31"/>
      <c r="C7" s="89"/>
      <c r="D7" s="32"/>
      <c r="E7" s="44"/>
      <c r="F7" s="27"/>
      <c r="G7" s="27"/>
      <c r="H7" s="87"/>
    </row>
    <row r="8" spans="1:9" ht="12.75" customHeight="1" x14ac:dyDescent="0.2">
      <c r="A8" s="30" t="s">
        <v>16</v>
      </c>
      <c r="B8" s="31"/>
      <c r="C8" s="89"/>
      <c r="D8" s="90"/>
      <c r="E8" s="88"/>
      <c r="F8" s="91"/>
      <c r="G8" s="92"/>
      <c r="H8" s="87"/>
    </row>
    <row r="9" spans="1:9" ht="12.75" customHeight="1" x14ac:dyDescent="0.2">
      <c r="A9" s="30" t="s">
        <v>6</v>
      </c>
      <c r="B9" s="42"/>
      <c r="C9" s="89"/>
      <c r="D9" s="90"/>
      <c r="E9" s="88"/>
      <c r="F9" s="91"/>
      <c r="G9" s="92"/>
      <c r="H9" s="87"/>
    </row>
    <row r="10" spans="1:9" ht="12.75" customHeight="1" x14ac:dyDescent="0.2">
      <c r="A10" s="30" t="s">
        <v>11</v>
      </c>
      <c r="B10" s="42"/>
      <c r="C10" s="89"/>
      <c r="D10" s="90"/>
      <c r="E10" s="88"/>
      <c r="F10" s="91"/>
      <c r="G10" s="92"/>
      <c r="H10" s="87"/>
    </row>
    <row r="11" spans="1:9" ht="12.75" customHeight="1" x14ac:dyDescent="0.2">
      <c r="A11" s="30" t="s">
        <v>66</v>
      </c>
      <c r="B11" s="42"/>
      <c r="C11" s="89"/>
      <c r="D11" s="90"/>
      <c r="E11" s="88"/>
      <c r="F11" s="91"/>
      <c r="G11" s="92"/>
      <c r="H11" s="87"/>
    </row>
    <row r="12" spans="1:9" ht="10.5" customHeight="1" thickBot="1" x14ac:dyDescent="0.25">
      <c r="A12" s="83"/>
      <c r="B12" s="93"/>
      <c r="C12" s="84"/>
      <c r="D12" s="85"/>
      <c r="E12" s="88"/>
      <c r="F12" s="91"/>
      <c r="G12" s="87"/>
      <c r="H12" s="87"/>
    </row>
    <row r="13" spans="1:9" ht="24" customHeight="1" thickTop="1" x14ac:dyDescent="0.2">
      <c r="A13" s="308" t="s">
        <v>74</v>
      </c>
      <c r="B13" s="312" t="s">
        <v>75</v>
      </c>
      <c r="C13" s="157" t="s">
        <v>243</v>
      </c>
      <c r="D13" s="316" t="s">
        <v>244</v>
      </c>
      <c r="E13" s="314" t="s">
        <v>245</v>
      </c>
      <c r="F13" s="318" t="s">
        <v>0</v>
      </c>
      <c r="G13" s="310" t="s">
        <v>4</v>
      </c>
      <c r="H13" s="311"/>
    </row>
    <row r="14" spans="1:9" ht="26.25" thickBot="1" x14ac:dyDescent="0.25">
      <c r="A14" s="309"/>
      <c r="B14" s="313"/>
      <c r="C14" s="158" t="s">
        <v>22</v>
      </c>
      <c r="D14" s="317"/>
      <c r="E14" s="315"/>
      <c r="F14" s="319"/>
      <c r="G14" s="159" t="s">
        <v>1</v>
      </c>
      <c r="H14" s="160" t="s">
        <v>2</v>
      </c>
      <c r="I14" s="5"/>
    </row>
    <row r="15" spans="1:9" s="68" customFormat="1" ht="6" customHeight="1" thickTop="1" thickBot="1" x14ac:dyDescent="0.25">
      <c r="A15" s="63"/>
      <c r="B15" s="64"/>
      <c r="C15" s="64"/>
      <c r="D15" s="66"/>
      <c r="E15" s="65"/>
      <c r="F15" s="65"/>
      <c r="G15" s="65"/>
      <c r="H15" s="65"/>
      <c r="I15" s="67"/>
    </row>
    <row r="16" spans="1:9" ht="14.25" thickTop="1" thickBot="1" x14ac:dyDescent="0.25">
      <c r="A16" s="162" t="s">
        <v>15</v>
      </c>
      <c r="B16" s="163"/>
      <c r="C16" s="167"/>
      <c r="D16" s="165"/>
      <c r="E16" s="164"/>
      <c r="F16" s="170">
        <f>SUM(F18:F26)</f>
        <v>0</v>
      </c>
      <c r="G16" s="168">
        <f>SUM(G18:G26)</f>
        <v>0</v>
      </c>
      <c r="H16" s="169" t="e">
        <f>SUM(H18:H26)</f>
        <v>#DIV/0!</v>
      </c>
    </row>
    <row r="17" spans="1:9" s="68" customFormat="1" ht="6" customHeight="1" thickTop="1" thickBot="1" x14ac:dyDescent="0.25">
      <c r="A17" s="71"/>
      <c r="B17" s="94"/>
      <c r="C17" s="95"/>
      <c r="D17" s="96"/>
      <c r="E17" s="97"/>
      <c r="F17" s="70"/>
      <c r="G17" s="69"/>
      <c r="H17" s="69"/>
      <c r="I17" s="67"/>
    </row>
    <row r="18" spans="1:9" ht="13.5" thickTop="1" x14ac:dyDescent="0.2">
      <c r="A18" s="129" t="s">
        <v>19</v>
      </c>
      <c r="B18" s="130"/>
      <c r="C18" s="131"/>
      <c r="D18" s="132"/>
      <c r="E18" s="133"/>
      <c r="F18" s="134">
        <f t="shared" ref="F18:F26" si="0">E18*D18</f>
        <v>0</v>
      </c>
      <c r="G18" s="135">
        <f t="shared" ref="G18:G26" si="1">F18*B18</f>
        <v>0</v>
      </c>
      <c r="H18" s="136" t="e">
        <f>G18/$B$7</f>
        <v>#DIV/0!</v>
      </c>
    </row>
    <row r="19" spans="1:9" ht="12.75" x14ac:dyDescent="0.2">
      <c r="A19" s="137" t="s">
        <v>18</v>
      </c>
      <c r="B19" s="57"/>
      <c r="C19" s="58"/>
      <c r="D19" s="81"/>
      <c r="E19" s="59"/>
      <c r="F19" s="55">
        <f t="shared" si="0"/>
        <v>0</v>
      </c>
      <c r="G19" s="60">
        <f t="shared" si="1"/>
        <v>0</v>
      </c>
      <c r="H19" s="138" t="e">
        <f t="shared" ref="H19:H26" si="2">G19/$B$7</f>
        <v>#DIV/0!</v>
      </c>
    </row>
    <row r="20" spans="1:9" ht="12.75" x14ac:dyDescent="0.2">
      <c r="A20" s="137" t="s">
        <v>17</v>
      </c>
      <c r="B20" s="57"/>
      <c r="C20" s="58"/>
      <c r="D20" s="81"/>
      <c r="E20" s="59"/>
      <c r="F20" s="55">
        <f t="shared" si="0"/>
        <v>0</v>
      </c>
      <c r="G20" s="60">
        <f t="shared" si="1"/>
        <v>0</v>
      </c>
      <c r="H20" s="138" t="e">
        <f t="shared" si="2"/>
        <v>#DIV/0!</v>
      </c>
    </row>
    <row r="21" spans="1:9" ht="12.75" x14ac:dyDescent="0.2">
      <c r="A21" s="137" t="s">
        <v>20</v>
      </c>
      <c r="B21" s="57"/>
      <c r="C21" s="58"/>
      <c r="D21" s="81"/>
      <c r="E21" s="59"/>
      <c r="F21" s="55">
        <f t="shared" si="0"/>
        <v>0</v>
      </c>
      <c r="G21" s="60">
        <f t="shared" si="1"/>
        <v>0</v>
      </c>
      <c r="H21" s="138" t="e">
        <f t="shared" si="2"/>
        <v>#DIV/0!</v>
      </c>
    </row>
    <row r="22" spans="1:9" ht="12.75" x14ac:dyDescent="0.2">
      <c r="A22" s="139" t="s">
        <v>85</v>
      </c>
      <c r="B22" s="57"/>
      <c r="C22" s="58"/>
      <c r="D22" s="81"/>
      <c r="E22" s="59"/>
      <c r="F22" s="55">
        <f t="shared" si="0"/>
        <v>0</v>
      </c>
      <c r="G22" s="60">
        <f t="shared" si="1"/>
        <v>0</v>
      </c>
      <c r="H22" s="138" t="e">
        <f t="shared" si="2"/>
        <v>#DIV/0!</v>
      </c>
    </row>
    <row r="23" spans="1:9" ht="12.75" x14ac:dyDescent="0.2">
      <c r="A23" s="139" t="s">
        <v>86</v>
      </c>
      <c r="B23" s="57"/>
      <c r="C23" s="58"/>
      <c r="D23" s="81"/>
      <c r="E23" s="59"/>
      <c r="F23" s="55">
        <f t="shared" si="0"/>
        <v>0</v>
      </c>
      <c r="G23" s="60">
        <f t="shared" si="1"/>
        <v>0</v>
      </c>
      <c r="H23" s="138" t="e">
        <f t="shared" si="2"/>
        <v>#DIV/0!</v>
      </c>
    </row>
    <row r="24" spans="1:9" ht="12.75" x14ac:dyDescent="0.2">
      <c r="A24" s="139" t="s">
        <v>87</v>
      </c>
      <c r="B24" s="57"/>
      <c r="C24" s="58"/>
      <c r="D24" s="81"/>
      <c r="E24" s="59"/>
      <c r="F24" s="55">
        <f t="shared" si="0"/>
        <v>0</v>
      </c>
      <c r="G24" s="60">
        <f t="shared" si="1"/>
        <v>0</v>
      </c>
      <c r="H24" s="138" t="e">
        <f t="shared" si="2"/>
        <v>#DIV/0!</v>
      </c>
    </row>
    <row r="25" spans="1:9" ht="12.75" x14ac:dyDescent="0.2">
      <c r="A25" s="137" t="s">
        <v>88</v>
      </c>
      <c r="B25" s="57"/>
      <c r="C25" s="58"/>
      <c r="D25" s="81"/>
      <c r="E25" s="59"/>
      <c r="F25" s="55">
        <f t="shared" si="0"/>
        <v>0</v>
      </c>
      <c r="G25" s="60">
        <f t="shared" si="1"/>
        <v>0</v>
      </c>
      <c r="H25" s="138" t="e">
        <f t="shared" si="2"/>
        <v>#DIV/0!</v>
      </c>
    </row>
    <row r="26" spans="1:9" ht="13.5" thickBot="1" x14ac:dyDescent="0.25">
      <c r="A26" s="140" t="s">
        <v>21</v>
      </c>
      <c r="B26" s="141"/>
      <c r="C26" s="142"/>
      <c r="D26" s="143"/>
      <c r="E26" s="144"/>
      <c r="F26" s="145">
        <f t="shared" si="0"/>
        <v>0</v>
      </c>
      <c r="G26" s="146">
        <f t="shared" si="1"/>
        <v>0</v>
      </c>
      <c r="H26" s="147" t="e">
        <f t="shared" si="2"/>
        <v>#DIV/0!</v>
      </c>
    </row>
    <row r="27" spans="1:9" ht="12" customHeight="1" thickTop="1" thickBot="1" x14ac:dyDescent="0.25">
      <c r="A27" s="98"/>
      <c r="B27" s="99"/>
      <c r="C27" s="99"/>
      <c r="D27" s="100"/>
      <c r="E27" s="101"/>
      <c r="F27" s="101"/>
      <c r="G27" s="102"/>
      <c r="H27" s="102"/>
    </row>
    <row r="28" spans="1:9" ht="14.25" thickTop="1" thickBot="1" x14ac:dyDescent="0.25">
      <c r="A28" s="162" t="s">
        <v>73</v>
      </c>
      <c r="B28" s="163"/>
      <c r="C28" s="167"/>
      <c r="D28" s="165"/>
      <c r="E28" s="164"/>
      <c r="F28" s="170">
        <f>SUM(F30:F30)</f>
        <v>0</v>
      </c>
      <c r="G28" s="168">
        <f>SUM(G30:G30)</f>
        <v>0</v>
      </c>
      <c r="H28" s="169" t="e">
        <f>SUM(H30:H30)</f>
        <v>#DIV/0!</v>
      </c>
    </row>
    <row r="29" spans="1:9" s="5" customFormat="1" ht="6.75" customHeight="1" thickTop="1" thickBot="1" x14ac:dyDescent="0.25">
      <c r="A29" s="71"/>
      <c r="B29" s="72"/>
      <c r="C29" s="72"/>
      <c r="D29" s="72"/>
      <c r="E29" s="72"/>
      <c r="F29" s="70"/>
      <c r="G29" s="69"/>
      <c r="H29" s="69"/>
    </row>
    <row r="30" spans="1:9" ht="14.25" thickTop="1" thickBot="1" x14ac:dyDescent="0.25">
      <c r="A30" s="296" t="s">
        <v>238</v>
      </c>
      <c r="B30" s="297"/>
      <c r="C30" s="298"/>
      <c r="D30" s="299"/>
      <c r="E30" s="300"/>
      <c r="F30" s="301">
        <f>'Desglose de personal'!J115</f>
        <v>0</v>
      </c>
      <c r="G30" s="302"/>
      <c r="H30" s="303" t="e">
        <f>F30/$B$7</f>
        <v>#DIV/0!</v>
      </c>
    </row>
    <row r="31" spans="1:9" ht="12" customHeight="1" thickTop="1" thickBot="1" x14ac:dyDescent="0.25">
      <c r="A31" s="104"/>
      <c r="B31" s="104"/>
      <c r="C31" s="104"/>
      <c r="D31" s="104"/>
      <c r="E31" s="104"/>
      <c r="F31" s="104"/>
      <c r="G31" s="104"/>
      <c r="H31" s="104"/>
    </row>
    <row r="32" spans="1:9" ht="14.25" thickTop="1" thickBot="1" x14ac:dyDescent="0.25">
      <c r="A32" s="162" t="s">
        <v>12</v>
      </c>
      <c r="B32" s="163"/>
      <c r="C32" s="167"/>
      <c r="D32" s="165"/>
      <c r="E32" s="164"/>
      <c r="F32" s="170">
        <f>SUM(F34:F47)</f>
        <v>0</v>
      </c>
      <c r="G32" s="168">
        <f>SUM(G34:G47)</f>
        <v>0</v>
      </c>
      <c r="H32" s="169" t="e">
        <f>SUM(H34:H47)</f>
        <v>#DIV/0!</v>
      </c>
    </row>
    <row r="33" spans="1:8" s="68" customFormat="1" ht="6.75" customHeight="1" thickTop="1" thickBot="1" x14ac:dyDescent="0.25">
      <c r="A33" s="71"/>
      <c r="B33" s="94"/>
      <c r="C33" s="95"/>
      <c r="D33" s="96"/>
      <c r="E33" s="97"/>
      <c r="F33" s="70"/>
      <c r="G33" s="75"/>
      <c r="H33" s="76"/>
    </row>
    <row r="34" spans="1:8" ht="13.5" thickTop="1" x14ac:dyDescent="0.2">
      <c r="A34" s="129" t="s">
        <v>23</v>
      </c>
      <c r="B34" s="130"/>
      <c r="C34" s="131"/>
      <c r="D34" s="132"/>
      <c r="E34" s="133"/>
      <c r="F34" s="148">
        <f>E34*D34</f>
        <v>0</v>
      </c>
      <c r="G34" s="149">
        <f>F34*B34</f>
        <v>0</v>
      </c>
      <c r="H34" s="136" t="e">
        <f>G34/$B$7</f>
        <v>#DIV/0!</v>
      </c>
    </row>
    <row r="35" spans="1:8" ht="12.75" x14ac:dyDescent="0.2">
      <c r="A35" s="137" t="s">
        <v>24</v>
      </c>
      <c r="B35" s="57"/>
      <c r="C35" s="58"/>
      <c r="D35" s="81"/>
      <c r="E35" s="59"/>
      <c r="F35" s="56">
        <f>E35*D35</f>
        <v>0</v>
      </c>
      <c r="G35" s="62">
        <f>F35*B35</f>
        <v>0</v>
      </c>
      <c r="H35" s="138" t="e">
        <f>G35/$B$7</f>
        <v>#DIV/0!</v>
      </c>
    </row>
    <row r="36" spans="1:8" ht="12.75" x14ac:dyDescent="0.2">
      <c r="A36" s="139" t="s">
        <v>89</v>
      </c>
      <c r="B36" s="57"/>
      <c r="C36" s="58"/>
      <c r="D36" s="81"/>
      <c r="E36" s="59"/>
      <c r="F36" s="56">
        <f>E36*D36</f>
        <v>0</v>
      </c>
      <c r="G36" s="62">
        <f>F36*B36</f>
        <v>0</v>
      </c>
      <c r="H36" s="138" t="e">
        <f>G36/$B$7</f>
        <v>#DIV/0!</v>
      </c>
    </row>
    <row r="37" spans="1:8" ht="12.75" x14ac:dyDescent="0.2">
      <c r="A37" s="139" t="s">
        <v>90</v>
      </c>
      <c r="B37" s="57"/>
      <c r="C37" s="58"/>
      <c r="D37" s="81"/>
      <c r="E37" s="59"/>
      <c r="F37" s="56">
        <f>E37*D37</f>
        <v>0</v>
      </c>
      <c r="G37" s="62">
        <f>F37*B37</f>
        <v>0</v>
      </c>
      <c r="H37" s="138" t="e">
        <f>G37/$B$7</f>
        <v>#DIV/0!</v>
      </c>
    </row>
    <row r="38" spans="1:8" ht="13.5" thickBot="1" x14ac:dyDescent="0.25">
      <c r="A38" s="154" t="s">
        <v>91</v>
      </c>
      <c r="B38" s="141"/>
      <c r="C38" s="142"/>
      <c r="D38" s="143"/>
      <c r="E38" s="144"/>
      <c r="F38" s="150">
        <f>E38*D38</f>
        <v>0</v>
      </c>
      <c r="G38" s="151">
        <f>F38*B38</f>
        <v>0</v>
      </c>
      <c r="H38" s="147" t="e">
        <f>G38/$B$7</f>
        <v>#DIV/0!</v>
      </c>
    </row>
    <row r="39" spans="1:8" ht="6.75" customHeight="1" thickTop="1" thickBot="1" x14ac:dyDescent="0.25">
      <c r="A39" s="98"/>
      <c r="B39" s="46"/>
      <c r="C39" s="46"/>
      <c r="D39" s="48"/>
      <c r="E39" s="47"/>
      <c r="F39" s="27"/>
      <c r="G39" s="27"/>
      <c r="H39" s="45"/>
    </row>
    <row r="40" spans="1:8" ht="13.5" thickTop="1" x14ac:dyDescent="0.2">
      <c r="A40" s="129" t="s">
        <v>25</v>
      </c>
      <c r="B40" s="130"/>
      <c r="C40" s="152"/>
      <c r="D40" s="132"/>
      <c r="E40" s="155"/>
      <c r="F40" s="148">
        <f t="shared" ref="F40:F47" si="3">E40*D40</f>
        <v>0</v>
      </c>
      <c r="G40" s="149">
        <f t="shared" ref="G40:G47" si="4">F40*B40</f>
        <v>0</v>
      </c>
      <c r="H40" s="136" t="e">
        <f t="shared" ref="H40:H47" si="5">G40/$B$7</f>
        <v>#DIV/0!</v>
      </c>
    </row>
    <row r="41" spans="1:8" ht="12.75" x14ac:dyDescent="0.2">
      <c r="A41" s="139" t="s">
        <v>26</v>
      </c>
      <c r="B41" s="57"/>
      <c r="C41" s="61"/>
      <c r="D41" s="81"/>
      <c r="E41" s="82"/>
      <c r="F41" s="56">
        <f t="shared" si="3"/>
        <v>0</v>
      </c>
      <c r="G41" s="62">
        <f t="shared" si="4"/>
        <v>0</v>
      </c>
      <c r="H41" s="138" t="e">
        <f t="shared" si="5"/>
        <v>#DIV/0!</v>
      </c>
    </row>
    <row r="42" spans="1:8" ht="12.75" x14ac:dyDescent="0.2">
      <c r="A42" s="139" t="s">
        <v>27</v>
      </c>
      <c r="B42" s="57"/>
      <c r="C42" s="61"/>
      <c r="D42" s="81"/>
      <c r="E42" s="82"/>
      <c r="F42" s="56">
        <f t="shared" si="3"/>
        <v>0</v>
      </c>
      <c r="G42" s="62">
        <f t="shared" si="4"/>
        <v>0</v>
      </c>
      <c r="H42" s="138" t="e">
        <f t="shared" si="5"/>
        <v>#DIV/0!</v>
      </c>
    </row>
    <row r="43" spans="1:8" ht="12.75" x14ac:dyDescent="0.2">
      <c r="A43" s="139" t="s">
        <v>28</v>
      </c>
      <c r="B43" s="57"/>
      <c r="C43" s="61"/>
      <c r="D43" s="81"/>
      <c r="E43" s="82"/>
      <c r="F43" s="56">
        <f t="shared" si="3"/>
        <v>0</v>
      </c>
      <c r="G43" s="62">
        <f t="shared" si="4"/>
        <v>0</v>
      </c>
      <c r="H43" s="138" t="e">
        <f t="shared" si="5"/>
        <v>#DIV/0!</v>
      </c>
    </row>
    <row r="44" spans="1:8" ht="12.75" x14ac:dyDescent="0.2">
      <c r="A44" s="139" t="s">
        <v>29</v>
      </c>
      <c r="B44" s="57"/>
      <c r="C44" s="61"/>
      <c r="D44" s="81"/>
      <c r="E44" s="82"/>
      <c r="F44" s="56">
        <f t="shared" si="3"/>
        <v>0</v>
      </c>
      <c r="G44" s="62">
        <f t="shared" si="4"/>
        <v>0</v>
      </c>
      <c r="H44" s="138" t="e">
        <f t="shared" si="5"/>
        <v>#DIV/0!</v>
      </c>
    </row>
    <row r="45" spans="1:8" ht="12.75" x14ac:dyDescent="0.2">
      <c r="A45" s="139" t="s">
        <v>30</v>
      </c>
      <c r="B45" s="57"/>
      <c r="C45" s="61"/>
      <c r="D45" s="81"/>
      <c r="E45" s="82"/>
      <c r="F45" s="56">
        <f t="shared" si="3"/>
        <v>0</v>
      </c>
      <c r="G45" s="62">
        <f t="shared" si="4"/>
        <v>0</v>
      </c>
      <c r="H45" s="138" t="e">
        <f t="shared" si="5"/>
        <v>#DIV/0!</v>
      </c>
    </row>
    <row r="46" spans="1:8" ht="12.75" x14ac:dyDescent="0.2">
      <c r="A46" s="137" t="s">
        <v>31</v>
      </c>
      <c r="B46" s="57"/>
      <c r="C46" s="61"/>
      <c r="D46" s="81"/>
      <c r="E46" s="82"/>
      <c r="F46" s="56">
        <f t="shared" si="3"/>
        <v>0</v>
      </c>
      <c r="G46" s="62">
        <f t="shared" si="4"/>
        <v>0</v>
      </c>
      <c r="H46" s="138" t="e">
        <f t="shared" si="5"/>
        <v>#DIV/0!</v>
      </c>
    </row>
    <row r="47" spans="1:8" ht="13.5" thickBot="1" x14ac:dyDescent="0.25">
      <c r="A47" s="140" t="s">
        <v>32</v>
      </c>
      <c r="B47" s="141"/>
      <c r="C47" s="153"/>
      <c r="D47" s="143"/>
      <c r="E47" s="156"/>
      <c r="F47" s="150">
        <f t="shared" si="3"/>
        <v>0</v>
      </c>
      <c r="G47" s="151">
        <f t="shared" si="4"/>
        <v>0</v>
      </c>
      <c r="H47" s="147" t="e">
        <f t="shared" si="5"/>
        <v>#DIV/0!</v>
      </c>
    </row>
    <row r="48" spans="1:8" s="5" customFormat="1" ht="12" customHeight="1" thickTop="1" thickBot="1" x14ac:dyDescent="0.25">
      <c r="A48" s="99"/>
      <c r="B48" s="99"/>
      <c r="C48" s="99"/>
      <c r="D48" s="100"/>
      <c r="E48" s="101"/>
      <c r="F48" s="101"/>
      <c r="G48" s="102"/>
      <c r="H48" s="103"/>
    </row>
    <row r="49" spans="1:9" ht="14.25" thickTop="1" thickBot="1" x14ac:dyDescent="0.25">
      <c r="A49" s="162" t="s">
        <v>34</v>
      </c>
      <c r="B49" s="163"/>
      <c r="C49" s="167"/>
      <c r="D49" s="165"/>
      <c r="E49" s="164"/>
      <c r="F49" s="170">
        <f>SUM(F51:F60)</f>
        <v>0</v>
      </c>
      <c r="G49" s="168">
        <f>SUM(G51:G60)</f>
        <v>0</v>
      </c>
      <c r="H49" s="169" t="e">
        <f>SUM(H51:H60)</f>
        <v>#DIV/0!</v>
      </c>
    </row>
    <row r="50" spans="1:9" s="68" customFormat="1" ht="6.75" customHeight="1" thickTop="1" thickBot="1" x14ac:dyDescent="0.25">
      <c r="A50" s="71"/>
      <c r="B50" s="94"/>
      <c r="C50" s="95"/>
      <c r="D50" s="96"/>
      <c r="E50" s="97"/>
      <c r="F50" s="70"/>
      <c r="G50" s="75"/>
      <c r="H50" s="76"/>
    </row>
    <row r="51" spans="1:9" ht="13.5" thickTop="1" x14ac:dyDescent="0.2">
      <c r="A51" s="129" t="s">
        <v>38</v>
      </c>
      <c r="B51" s="130"/>
      <c r="C51" s="152"/>
      <c r="D51" s="132"/>
      <c r="E51" s="155"/>
      <c r="F51" s="148">
        <f t="shared" ref="F51:F60" si="6">E51*D51</f>
        <v>0</v>
      </c>
      <c r="G51" s="149">
        <f t="shared" ref="G51:G60" si="7">F51*B51</f>
        <v>0</v>
      </c>
      <c r="H51" s="136" t="e">
        <f t="shared" ref="H51:H60" si="8">G51/$B$7</f>
        <v>#DIV/0!</v>
      </c>
    </row>
    <row r="52" spans="1:9" ht="12.75" x14ac:dyDescent="0.2">
      <c r="A52" s="137" t="s">
        <v>37</v>
      </c>
      <c r="B52" s="57"/>
      <c r="C52" s="61"/>
      <c r="D52" s="81"/>
      <c r="E52" s="82"/>
      <c r="F52" s="56">
        <f t="shared" si="6"/>
        <v>0</v>
      </c>
      <c r="G52" s="62">
        <f t="shared" si="7"/>
        <v>0</v>
      </c>
      <c r="H52" s="138" t="e">
        <f t="shared" si="8"/>
        <v>#DIV/0!</v>
      </c>
    </row>
    <row r="53" spans="1:9" ht="12.75" x14ac:dyDescent="0.2">
      <c r="A53" s="137" t="s">
        <v>39</v>
      </c>
      <c r="B53" s="57"/>
      <c r="C53" s="61"/>
      <c r="D53" s="81"/>
      <c r="E53" s="82"/>
      <c r="F53" s="56">
        <f t="shared" si="6"/>
        <v>0</v>
      </c>
      <c r="G53" s="62">
        <f t="shared" si="7"/>
        <v>0</v>
      </c>
      <c r="H53" s="138" t="e">
        <f t="shared" si="8"/>
        <v>#DIV/0!</v>
      </c>
    </row>
    <row r="54" spans="1:9" ht="12.75" x14ac:dyDescent="0.2">
      <c r="A54" s="137" t="s">
        <v>40</v>
      </c>
      <c r="B54" s="57"/>
      <c r="C54" s="61"/>
      <c r="D54" s="81"/>
      <c r="E54" s="82"/>
      <c r="F54" s="56">
        <f t="shared" si="6"/>
        <v>0</v>
      </c>
      <c r="G54" s="62">
        <f t="shared" si="7"/>
        <v>0</v>
      </c>
      <c r="H54" s="138" t="e">
        <f t="shared" si="8"/>
        <v>#DIV/0!</v>
      </c>
    </row>
    <row r="55" spans="1:9" ht="12.75" x14ac:dyDescent="0.2">
      <c r="A55" s="137" t="s">
        <v>41</v>
      </c>
      <c r="B55" s="57"/>
      <c r="C55" s="61"/>
      <c r="D55" s="81"/>
      <c r="E55" s="82"/>
      <c r="F55" s="56">
        <f t="shared" si="6"/>
        <v>0</v>
      </c>
      <c r="G55" s="62">
        <f t="shared" si="7"/>
        <v>0</v>
      </c>
      <c r="H55" s="138" t="e">
        <f t="shared" si="8"/>
        <v>#DIV/0!</v>
      </c>
    </row>
    <row r="56" spans="1:9" ht="12.75" x14ac:dyDescent="0.2">
      <c r="A56" s="137" t="s">
        <v>42</v>
      </c>
      <c r="B56" s="57"/>
      <c r="C56" s="61"/>
      <c r="D56" s="81"/>
      <c r="E56" s="82"/>
      <c r="F56" s="56">
        <f t="shared" si="6"/>
        <v>0</v>
      </c>
      <c r="G56" s="62">
        <f t="shared" si="7"/>
        <v>0</v>
      </c>
      <c r="H56" s="138" t="e">
        <f t="shared" si="8"/>
        <v>#DIV/0!</v>
      </c>
    </row>
    <row r="57" spans="1:9" ht="12.75" x14ac:dyDescent="0.2">
      <c r="A57" s="137" t="s">
        <v>43</v>
      </c>
      <c r="B57" s="57"/>
      <c r="C57" s="61"/>
      <c r="D57" s="81"/>
      <c r="E57" s="82"/>
      <c r="F57" s="56">
        <f t="shared" si="6"/>
        <v>0</v>
      </c>
      <c r="G57" s="62">
        <f t="shared" si="7"/>
        <v>0</v>
      </c>
      <c r="H57" s="138" t="e">
        <f t="shared" si="8"/>
        <v>#DIV/0!</v>
      </c>
    </row>
    <row r="58" spans="1:9" ht="12.75" x14ac:dyDescent="0.2">
      <c r="A58" s="137" t="s">
        <v>44</v>
      </c>
      <c r="B58" s="57"/>
      <c r="C58" s="61"/>
      <c r="D58" s="81"/>
      <c r="E58" s="82"/>
      <c r="F58" s="56">
        <f t="shared" si="6"/>
        <v>0</v>
      </c>
      <c r="G58" s="62">
        <f t="shared" si="7"/>
        <v>0</v>
      </c>
      <c r="H58" s="138" t="e">
        <f t="shared" si="8"/>
        <v>#DIV/0!</v>
      </c>
    </row>
    <row r="59" spans="1:9" ht="12.75" x14ac:dyDescent="0.2">
      <c r="A59" s="137" t="s">
        <v>45</v>
      </c>
      <c r="B59" s="57"/>
      <c r="C59" s="61"/>
      <c r="D59" s="81"/>
      <c r="E59" s="82"/>
      <c r="F59" s="56">
        <f t="shared" si="6"/>
        <v>0</v>
      </c>
      <c r="G59" s="62">
        <f t="shared" si="7"/>
        <v>0</v>
      </c>
      <c r="H59" s="138" t="e">
        <f t="shared" si="8"/>
        <v>#DIV/0!</v>
      </c>
    </row>
    <row r="60" spans="1:9" ht="13.5" thickBot="1" x14ac:dyDescent="0.25">
      <c r="A60" s="140" t="s">
        <v>46</v>
      </c>
      <c r="B60" s="141"/>
      <c r="C60" s="153"/>
      <c r="D60" s="143"/>
      <c r="E60" s="156"/>
      <c r="F60" s="150">
        <f t="shared" si="6"/>
        <v>0</v>
      </c>
      <c r="G60" s="151">
        <f t="shared" si="7"/>
        <v>0</v>
      </c>
      <c r="H60" s="147" t="e">
        <f t="shared" si="8"/>
        <v>#DIV/0!</v>
      </c>
    </row>
    <row r="61" spans="1:9" ht="13.5" thickTop="1" x14ac:dyDescent="0.2">
      <c r="A61" s="98"/>
      <c r="B61" s="99"/>
      <c r="C61" s="99"/>
      <c r="D61" s="100"/>
      <c r="E61" s="101"/>
      <c r="F61" s="91"/>
      <c r="G61" s="92"/>
      <c r="H61" s="103"/>
    </row>
    <row r="62" spans="1:9" ht="13.5" thickBot="1" x14ac:dyDescent="0.25">
      <c r="A62" s="98"/>
      <c r="B62" s="99"/>
      <c r="C62" s="99"/>
      <c r="D62" s="100"/>
      <c r="E62" s="101"/>
      <c r="F62" s="91"/>
      <c r="G62" s="92"/>
      <c r="H62" s="103"/>
    </row>
    <row r="63" spans="1:9" ht="24" customHeight="1" thickTop="1" x14ac:dyDescent="0.2">
      <c r="A63" s="308" t="s">
        <v>74</v>
      </c>
      <c r="B63" s="312" t="s">
        <v>75</v>
      </c>
      <c r="C63" s="157" t="s">
        <v>33</v>
      </c>
      <c r="D63" s="316" t="s">
        <v>76</v>
      </c>
      <c r="E63" s="314" t="s">
        <v>77</v>
      </c>
      <c r="F63" s="318" t="s">
        <v>0</v>
      </c>
      <c r="G63" s="310" t="s">
        <v>4</v>
      </c>
      <c r="H63" s="311"/>
    </row>
    <row r="64" spans="1:9" ht="26.25" thickBot="1" x14ac:dyDescent="0.25">
      <c r="A64" s="309"/>
      <c r="B64" s="313"/>
      <c r="C64" s="158" t="s">
        <v>22</v>
      </c>
      <c r="D64" s="317"/>
      <c r="E64" s="315"/>
      <c r="F64" s="319"/>
      <c r="G64" s="159" t="s">
        <v>1</v>
      </c>
      <c r="H64" s="160" t="s">
        <v>2</v>
      </c>
      <c r="I64" s="5"/>
    </row>
    <row r="65" spans="1:9" s="68" customFormat="1" ht="6.75" customHeight="1" thickTop="1" thickBot="1" x14ac:dyDescent="0.25">
      <c r="A65" s="63"/>
      <c r="B65" s="64"/>
      <c r="C65" s="64"/>
      <c r="D65" s="66"/>
      <c r="E65" s="65"/>
      <c r="F65" s="65"/>
      <c r="G65" s="65"/>
      <c r="H65" s="65"/>
      <c r="I65" s="67"/>
    </row>
    <row r="66" spans="1:9" ht="14.25" thickTop="1" thickBot="1" x14ac:dyDescent="0.25">
      <c r="A66" s="162" t="s">
        <v>35</v>
      </c>
      <c r="B66" s="163"/>
      <c r="C66" s="167"/>
      <c r="D66" s="165"/>
      <c r="E66" s="164"/>
      <c r="F66" s="170">
        <f>SUM(F68:F69)</f>
        <v>0</v>
      </c>
      <c r="G66" s="168">
        <f>SUM(G68:G69)</f>
        <v>0</v>
      </c>
      <c r="H66" s="169" t="e">
        <f>SUM(H68:H69)</f>
        <v>#DIV/0!</v>
      </c>
    </row>
    <row r="67" spans="1:9" s="68" customFormat="1" ht="6.75" customHeight="1" thickTop="1" thickBot="1" x14ac:dyDescent="0.25">
      <c r="A67" s="71"/>
      <c r="B67" s="94"/>
      <c r="C67" s="95"/>
      <c r="D67" s="96"/>
      <c r="E67" s="97"/>
      <c r="F67" s="70"/>
      <c r="G67" s="75"/>
      <c r="H67" s="76"/>
    </row>
    <row r="68" spans="1:9" s="6" customFormat="1" ht="13.5" thickTop="1" x14ac:dyDescent="0.2">
      <c r="A68" s="129" t="s">
        <v>47</v>
      </c>
      <c r="B68" s="130"/>
      <c r="C68" s="152"/>
      <c r="D68" s="132"/>
      <c r="E68" s="155"/>
      <c r="F68" s="148">
        <f>E68*D68</f>
        <v>0</v>
      </c>
      <c r="G68" s="149">
        <f>F68*B68</f>
        <v>0</v>
      </c>
      <c r="H68" s="136" t="e">
        <f>G68/$B$7</f>
        <v>#DIV/0!</v>
      </c>
    </row>
    <row r="69" spans="1:9" s="6" customFormat="1" ht="13.5" thickBot="1" x14ac:dyDescent="0.25">
      <c r="A69" s="140" t="s">
        <v>48</v>
      </c>
      <c r="B69" s="141"/>
      <c r="C69" s="153"/>
      <c r="D69" s="143"/>
      <c r="E69" s="156"/>
      <c r="F69" s="150">
        <f>E69*D69</f>
        <v>0</v>
      </c>
      <c r="G69" s="151">
        <f>F69*B69</f>
        <v>0</v>
      </c>
      <c r="H69" s="147" t="e">
        <f>G69/$B$7</f>
        <v>#DIV/0!</v>
      </c>
    </row>
    <row r="70" spans="1:9" ht="12" customHeight="1" thickTop="1" thickBot="1" x14ac:dyDescent="0.25">
      <c r="A70" s="99"/>
      <c r="B70" s="84"/>
      <c r="C70" s="84"/>
      <c r="D70" s="86"/>
      <c r="E70" s="85"/>
      <c r="F70" s="85"/>
      <c r="G70" s="87"/>
      <c r="H70" s="87"/>
    </row>
    <row r="71" spans="1:9" ht="14.25" thickTop="1" thickBot="1" x14ac:dyDescent="0.25">
      <c r="A71" s="162" t="s">
        <v>14</v>
      </c>
      <c r="B71" s="163"/>
      <c r="C71" s="167"/>
      <c r="D71" s="165"/>
      <c r="E71" s="164"/>
      <c r="F71" s="170">
        <f>SUM(F73:F75)</f>
        <v>0</v>
      </c>
      <c r="G71" s="168">
        <f>SUM(G73:G75)</f>
        <v>0</v>
      </c>
      <c r="H71" s="169" t="e">
        <f>SUM(H73:H75)</f>
        <v>#DIV/0!</v>
      </c>
    </row>
    <row r="72" spans="1:9" s="68" customFormat="1" ht="6.75" customHeight="1" thickTop="1" thickBot="1" x14ac:dyDescent="0.25">
      <c r="A72" s="71"/>
      <c r="B72" s="94"/>
      <c r="C72" s="95"/>
      <c r="D72" s="96"/>
      <c r="E72" s="97"/>
      <c r="F72" s="70"/>
      <c r="G72" s="75"/>
      <c r="H72" s="77"/>
      <c r="I72" s="67"/>
    </row>
    <row r="73" spans="1:9" s="6" customFormat="1" ht="13.5" thickTop="1" x14ac:dyDescent="0.2">
      <c r="A73" s="129" t="s">
        <v>49</v>
      </c>
      <c r="B73" s="130"/>
      <c r="C73" s="152"/>
      <c r="D73" s="132"/>
      <c r="E73" s="155"/>
      <c r="F73" s="148">
        <f>E73*D73</f>
        <v>0</v>
      </c>
      <c r="G73" s="149">
        <f>F73*B73</f>
        <v>0</v>
      </c>
      <c r="H73" s="136" t="e">
        <f>G73/$B$7</f>
        <v>#DIV/0!</v>
      </c>
    </row>
    <row r="74" spans="1:9" s="6" customFormat="1" ht="12.75" x14ac:dyDescent="0.2">
      <c r="A74" s="137" t="s">
        <v>50</v>
      </c>
      <c r="B74" s="57"/>
      <c r="C74" s="61"/>
      <c r="D74" s="81"/>
      <c r="E74" s="82"/>
      <c r="F74" s="56">
        <f>E74*D74</f>
        <v>0</v>
      </c>
      <c r="G74" s="62">
        <f>F74*B74</f>
        <v>0</v>
      </c>
      <c r="H74" s="138" t="e">
        <f>G74/$B$7</f>
        <v>#DIV/0!</v>
      </c>
    </row>
    <row r="75" spans="1:9" s="6" customFormat="1" ht="13.5" thickBot="1" x14ac:dyDescent="0.25">
      <c r="A75" s="140" t="s">
        <v>51</v>
      </c>
      <c r="B75" s="141"/>
      <c r="C75" s="153"/>
      <c r="D75" s="143"/>
      <c r="E75" s="156"/>
      <c r="F75" s="150">
        <f>E75*D75</f>
        <v>0</v>
      </c>
      <c r="G75" s="151">
        <f>F75*B75</f>
        <v>0</v>
      </c>
      <c r="H75" s="147" t="e">
        <f>G75/$B$7</f>
        <v>#DIV/0!</v>
      </c>
    </row>
    <row r="76" spans="1:9" ht="10.5" customHeight="1" thickTop="1" thickBot="1" x14ac:dyDescent="0.25">
      <c r="A76" s="99"/>
      <c r="B76" s="84"/>
      <c r="C76" s="84"/>
      <c r="D76" s="86"/>
      <c r="E76" s="85"/>
      <c r="F76" s="85"/>
      <c r="G76" s="87"/>
      <c r="H76" s="87"/>
    </row>
    <row r="77" spans="1:9" ht="14.25" thickTop="1" thickBot="1" x14ac:dyDescent="0.25">
      <c r="A77" s="162" t="s">
        <v>36</v>
      </c>
      <c r="B77" s="163"/>
      <c r="C77" s="167"/>
      <c r="D77" s="165"/>
      <c r="E77" s="164"/>
      <c r="F77" s="170">
        <f>SUM(F79:F91)</f>
        <v>0</v>
      </c>
      <c r="G77" s="168">
        <f>SUM(G79:G91)</f>
        <v>0</v>
      </c>
      <c r="H77" s="169" t="e">
        <f>SUM(H79:H91)</f>
        <v>#DIV/0!</v>
      </c>
    </row>
    <row r="78" spans="1:9" s="68" customFormat="1" ht="6.75" customHeight="1" thickTop="1" thickBot="1" x14ac:dyDescent="0.25">
      <c r="A78" s="71"/>
      <c r="B78" s="94"/>
      <c r="C78" s="95"/>
      <c r="D78" s="96"/>
      <c r="E78" s="97"/>
      <c r="F78" s="70"/>
      <c r="G78" s="75"/>
      <c r="H78" s="77"/>
      <c r="I78" s="67"/>
    </row>
    <row r="79" spans="1:9" ht="13.5" thickTop="1" x14ac:dyDescent="0.2">
      <c r="A79" s="129" t="s">
        <v>52</v>
      </c>
      <c r="B79" s="130"/>
      <c r="C79" s="152"/>
      <c r="D79" s="132"/>
      <c r="E79" s="155"/>
      <c r="F79" s="148">
        <f t="shared" ref="F79:F91" si="9">E79*D79</f>
        <v>0</v>
      </c>
      <c r="G79" s="149">
        <f t="shared" ref="G79:G91" si="10">F79*B79</f>
        <v>0</v>
      </c>
      <c r="H79" s="136" t="e">
        <f t="shared" ref="H79:H91" si="11">G79/$B$7</f>
        <v>#DIV/0!</v>
      </c>
    </row>
    <row r="80" spans="1:9" ht="12.75" x14ac:dyDescent="0.2">
      <c r="A80" s="139" t="s">
        <v>54</v>
      </c>
      <c r="B80" s="57"/>
      <c r="C80" s="61"/>
      <c r="D80" s="81"/>
      <c r="E80" s="82"/>
      <c r="F80" s="56">
        <f t="shared" si="9"/>
        <v>0</v>
      </c>
      <c r="G80" s="62">
        <f t="shared" si="10"/>
        <v>0</v>
      </c>
      <c r="H80" s="138" t="e">
        <f t="shared" si="11"/>
        <v>#DIV/0!</v>
      </c>
    </row>
    <row r="81" spans="1:9" ht="12.75" x14ac:dyDescent="0.2">
      <c r="A81" s="139" t="s">
        <v>53</v>
      </c>
      <c r="B81" s="57"/>
      <c r="C81" s="61"/>
      <c r="D81" s="81"/>
      <c r="E81" s="82"/>
      <c r="F81" s="56">
        <f t="shared" si="9"/>
        <v>0</v>
      </c>
      <c r="G81" s="62">
        <f t="shared" si="10"/>
        <v>0</v>
      </c>
      <c r="H81" s="138" t="e">
        <f t="shared" si="11"/>
        <v>#DIV/0!</v>
      </c>
    </row>
    <row r="82" spans="1:9" ht="12.75" x14ac:dyDescent="0.2">
      <c r="A82" s="139" t="s">
        <v>55</v>
      </c>
      <c r="B82" s="57"/>
      <c r="C82" s="61"/>
      <c r="D82" s="81"/>
      <c r="E82" s="82"/>
      <c r="F82" s="56">
        <f t="shared" si="9"/>
        <v>0</v>
      </c>
      <c r="G82" s="62">
        <f t="shared" si="10"/>
        <v>0</v>
      </c>
      <c r="H82" s="138" t="e">
        <f t="shared" si="11"/>
        <v>#DIV/0!</v>
      </c>
    </row>
    <row r="83" spans="1:9" ht="12.75" x14ac:dyDescent="0.2">
      <c r="A83" s="139" t="s">
        <v>56</v>
      </c>
      <c r="B83" s="57"/>
      <c r="C83" s="61"/>
      <c r="D83" s="81"/>
      <c r="E83" s="82"/>
      <c r="F83" s="56">
        <f t="shared" si="9"/>
        <v>0</v>
      </c>
      <c r="G83" s="62">
        <f t="shared" si="10"/>
        <v>0</v>
      </c>
      <c r="H83" s="138" t="e">
        <f t="shared" si="11"/>
        <v>#DIV/0!</v>
      </c>
    </row>
    <row r="84" spans="1:9" ht="12.75" x14ac:dyDescent="0.2">
      <c r="A84" s="139" t="s">
        <v>57</v>
      </c>
      <c r="B84" s="57"/>
      <c r="C84" s="61"/>
      <c r="D84" s="81"/>
      <c r="E84" s="82"/>
      <c r="F84" s="56">
        <f t="shared" si="9"/>
        <v>0</v>
      </c>
      <c r="G84" s="62">
        <f t="shared" si="10"/>
        <v>0</v>
      </c>
      <c r="H84" s="138" t="e">
        <f t="shared" si="11"/>
        <v>#DIV/0!</v>
      </c>
    </row>
    <row r="85" spans="1:9" ht="12.75" x14ac:dyDescent="0.2">
      <c r="A85" s="137" t="s">
        <v>58</v>
      </c>
      <c r="B85" s="57"/>
      <c r="C85" s="61"/>
      <c r="D85" s="81"/>
      <c r="E85" s="82"/>
      <c r="F85" s="56">
        <f t="shared" si="9"/>
        <v>0</v>
      </c>
      <c r="G85" s="62">
        <f t="shared" si="10"/>
        <v>0</v>
      </c>
      <c r="H85" s="138" t="e">
        <f t="shared" si="11"/>
        <v>#DIV/0!</v>
      </c>
    </row>
    <row r="86" spans="1:9" ht="12.75" x14ac:dyDescent="0.2">
      <c r="A86" s="137" t="s">
        <v>59</v>
      </c>
      <c r="B86" s="57"/>
      <c r="C86" s="61"/>
      <c r="D86" s="81"/>
      <c r="E86" s="82"/>
      <c r="F86" s="56">
        <f t="shared" si="9"/>
        <v>0</v>
      </c>
      <c r="G86" s="62">
        <f t="shared" si="10"/>
        <v>0</v>
      </c>
      <c r="H86" s="138" t="e">
        <f t="shared" si="11"/>
        <v>#DIV/0!</v>
      </c>
    </row>
    <row r="87" spans="1:9" ht="12.75" x14ac:dyDescent="0.2">
      <c r="A87" s="137" t="s">
        <v>60</v>
      </c>
      <c r="B87" s="57"/>
      <c r="C87" s="61"/>
      <c r="D87" s="81"/>
      <c r="E87" s="82"/>
      <c r="F87" s="56">
        <f t="shared" si="9"/>
        <v>0</v>
      </c>
      <c r="G87" s="62">
        <f t="shared" si="10"/>
        <v>0</v>
      </c>
      <c r="H87" s="138" t="e">
        <f t="shared" si="11"/>
        <v>#DIV/0!</v>
      </c>
    </row>
    <row r="88" spans="1:9" ht="12.75" x14ac:dyDescent="0.2">
      <c r="A88" s="137" t="s">
        <v>61</v>
      </c>
      <c r="B88" s="57"/>
      <c r="C88" s="61"/>
      <c r="D88" s="81"/>
      <c r="E88" s="82"/>
      <c r="F88" s="56">
        <f t="shared" si="9"/>
        <v>0</v>
      </c>
      <c r="G88" s="62">
        <f t="shared" si="10"/>
        <v>0</v>
      </c>
      <c r="H88" s="138" t="e">
        <f t="shared" si="11"/>
        <v>#DIV/0!</v>
      </c>
    </row>
    <row r="89" spans="1:9" ht="12.75" x14ac:dyDescent="0.2">
      <c r="A89" s="137" t="s">
        <v>62</v>
      </c>
      <c r="B89" s="57"/>
      <c r="C89" s="61"/>
      <c r="D89" s="81"/>
      <c r="E89" s="82"/>
      <c r="F89" s="56">
        <f t="shared" si="9"/>
        <v>0</v>
      </c>
      <c r="G89" s="62">
        <f t="shared" si="10"/>
        <v>0</v>
      </c>
      <c r="H89" s="138" t="e">
        <f t="shared" si="11"/>
        <v>#DIV/0!</v>
      </c>
    </row>
    <row r="90" spans="1:9" ht="12.75" x14ac:dyDescent="0.2">
      <c r="A90" s="137" t="s">
        <v>68</v>
      </c>
      <c r="B90" s="57"/>
      <c r="C90" s="61"/>
      <c r="D90" s="81"/>
      <c r="E90" s="82"/>
      <c r="F90" s="56">
        <f t="shared" si="9"/>
        <v>0</v>
      </c>
      <c r="G90" s="62">
        <f t="shared" si="10"/>
        <v>0</v>
      </c>
      <c r="H90" s="138" t="e">
        <f t="shared" si="11"/>
        <v>#DIV/0!</v>
      </c>
    </row>
    <row r="91" spans="1:9" ht="13.5" thickBot="1" x14ac:dyDescent="0.25">
      <c r="A91" s="140" t="s">
        <v>69</v>
      </c>
      <c r="B91" s="141"/>
      <c r="C91" s="153"/>
      <c r="D91" s="143"/>
      <c r="E91" s="156"/>
      <c r="F91" s="150">
        <f t="shared" si="9"/>
        <v>0</v>
      </c>
      <c r="G91" s="151">
        <f t="shared" si="10"/>
        <v>0</v>
      </c>
      <c r="H91" s="147" t="e">
        <f t="shared" si="11"/>
        <v>#DIV/0!</v>
      </c>
    </row>
    <row r="92" spans="1:9" ht="10.5" customHeight="1" thickTop="1" thickBot="1" x14ac:dyDescent="0.25">
      <c r="A92" s="99"/>
      <c r="B92" s="99"/>
      <c r="C92" s="99"/>
      <c r="D92" s="100"/>
      <c r="E92" s="101"/>
      <c r="F92" s="101"/>
      <c r="G92" s="102"/>
      <c r="H92" s="102"/>
    </row>
    <row r="93" spans="1:9" ht="14.25" thickTop="1" thickBot="1" x14ac:dyDescent="0.25">
      <c r="A93" s="162" t="s">
        <v>13</v>
      </c>
      <c r="B93" s="163"/>
      <c r="C93" s="167"/>
      <c r="D93" s="165"/>
      <c r="E93" s="164"/>
      <c r="F93" s="170">
        <f>SUM(F95:F100)</f>
        <v>0</v>
      </c>
      <c r="G93" s="168">
        <f>SUM(G95:G100)</f>
        <v>0</v>
      </c>
      <c r="H93" s="169" t="e">
        <f>SUM(H95:H100)</f>
        <v>#DIV/0!</v>
      </c>
    </row>
    <row r="94" spans="1:9" s="68" customFormat="1" ht="6.75" customHeight="1" thickTop="1" thickBot="1" x14ac:dyDescent="0.25">
      <c r="A94" s="71"/>
      <c r="B94" s="94"/>
      <c r="C94" s="95"/>
      <c r="D94" s="96"/>
      <c r="E94" s="97"/>
      <c r="F94" s="70"/>
      <c r="G94" s="75"/>
      <c r="H94" s="77"/>
      <c r="I94" s="67"/>
    </row>
    <row r="95" spans="1:9" ht="13.5" thickTop="1" x14ac:dyDescent="0.2">
      <c r="A95" s="129" t="s">
        <v>92</v>
      </c>
      <c r="B95" s="130"/>
      <c r="C95" s="152"/>
      <c r="D95" s="132"/>
      <c r="E95" s="155"/>
      <c r="F95" s="148">
        <f t="shared" ref="F95:F100" si="12">E95*D95</f>
        <v>0</v>
      </c>
      <c r="G95" s="149">
        <f t="shared" ref="G95:G100" si="13">F95*B95</f>
        <v>0</v>
      </c>
      <c r="H95" s="136" t="e">
        <f t="shared" ref="H95:H100" si="14">G95/$B$7</f>
        <v>#DIV/0!</v>
      </c>
    </row>
    <row r="96" spans="1:9" ht="12.75" x14ac:dyDescent="0.2">
      <c r="A96" s="137" t="s">
        <v>63</v>
      </c>
      <c r="B96" s="57"/>
      <c r="C96" s="61"/>
      <c r="D96" s="81"/>
      <c r="E96" s="82"/>
      <c r="F96" s="56">
        <f t="shared" si="12"/>
        <v>0</v>
      </c>
      <c r="G96" s="62">
        <f t="shared" si="13"/>
        <v>0</v>
      </c>
      <c r="H96" s="138" t="e">
        <f t="shared" si="14"/>
        <v>#DIV/0!</v>
      </c>
    </row>
    <row r="97" spans="1:9" ht="12.75" x14ac:dyDescent="0.2">
      <c r="A97" s="137" t="s">
        <v>64</v>
      </c>
      <c r="B97" s="57"/>
      <c r="C97" s="61"/>
      <c r="D97" s="81"/>
      <c r="E97" s="82"/>
      <c r="F97" s="56">
        <f t="shared" si="12"/>
        <v>0</v>
      </c>
      <c r="G97" s="62">
        <f t="shared" si="13"/>
        <v>0</v>
      </c>
      <c r="H97" s="138" t="e">
        <f t="shared" si="14"/>
        <v>#DIV/0!</v>
      </c>
    </row>
    <row r="98" spans="1:9" ht="12.75" x14ac:dyDescent="0.2">
      <c r="A98" s="137" t="s">
        <v>93</v>
      </c>
      <c r="B98" s="57"/>
      <c r="C98" s="61"/>
      <c r="D98" s="81"/>
      <c r="E98" s="82"/>
      <c r="F98" s="56">
        <f t="shared" si="12"/>
        <v>0</v>
      </c>
      <c r="G98" s="62">
        <f t="shared" si="13"/>
        <v>0</v>
      </c>
      <c r="H98" s="138" t="e">
        <f t="shared" si="14"/>
        <v>#DIV/0!</v>
      </c>
    </row>
    <row r="99" spans="1:9" ht="12.75" x14ac:dyDescent="0.2">
      <c r="A99" s="137" t="s">
        <v>94</v>
      </c>
      <c r="B99" s="57"/>
      <c r="C99" s="61"/>
      <c r="D99" s="81"/>
      <c r="E99" s="82"/>
      <c r="F99" s="56">
        <f t="shared" si="12"/>
        <v>0</v>
      </c>
      <c r="G99" s="62">
        <f t="shared" si="13"/>
        <v>0</v>
      </c>
      <c r="H99" s="138" t="e">
        <f t="shared" si="14"/>
        <v>#DIV/0!</v>
      </c>
    </row>
    <row r="100" spans="1:9" ht="13.5" thickBot="1" x14ac:dyDescent="0.25">
      <c r="A100" s="140" t="s">
        <v>95</v>
      </c>
      <c r="B100" s="141"/>
      <c r="C100" s="153"/>
      <c r="D100" s="143"/>
      <c r="E100" s="156"/>
      <c r="F100" s="150">
        <f t="shared" si="12"/>
        <v>0</v>
      </c>
      <c r="G100" s="151">
        <f t="shared" si="13"/>
        <v>0</v>
      </c>
      <c r="H100" s="147" t="e">
        <f t="shared" si="14"/>
        <v>#DIV/0!</v>
      </c>
    </row>
    <row r="101" spans="1:9" ht="12" customHeight="1" thickTop="1" thickBot="1" x14ac:dyDescent="0.25">
      <c r="A101" s="99"/>
      <c r="B101" s="84"/>
      <c r="C101" s="84"/>
      <c r="D101" s="86"/>
      <c r="E101" s="85"/>
      <c r="F101" s="85"/>
      <c r="G101" s="87"/>
      <c r="H101" s="87"/>
    </row>
    <row r="102" spans="1:9" ht="14.25" thickTop="1" thickBot="1" x14ac:dyDescent="0.25">
      <c r="A102" s="162" t="s">
        <v>84</v>
      </c>
      <c r="B102" s="163"/>
      <c r="C102" s="167"/>
      <c r="D102" s="165"/>
      <c r="E102" s="164"/>
      <c r="F102" s="170">
        <f>SUM(F104:F108)</f>
        <v>0</v>
      </c>
      <c r="G102" s="168">
        <f>SUM(G104:G108)</f>
        <v>0</v>
      </c>
      <c r="H102" s="169" t="e">
        <f>SUM(H104:H108)</f>
        <v>#DIV/0!</v>
      </c>
    </row>
    <row r="103" spans="1:9" s="67" customFormat="1" ht="6.75" customHeight="1" thickTop="1" thickBot="1" x14ac:dyDescent="0.25">
      <c r="A103" s="71"/>
      <c r="B103" s="94"/>
      <c r="C103" s="95"/>
      <c r="D103" s="96"/>
      <c r="E103" s="97"/>
      <c r="F103" s="70"/>
      <c r="G103" s="69"/>
      <c r="H103" s="69"/>
    </row>
    <row r="104" spans="1:9" ht="13.5" thickTop="1" x14ac:dyDescent="0.2">
      <c r="A104" s="129" t="s">
        <v>96</v>
      </c>
      <c r="B104" s="130"/>
      <c r="C104" s="152"/>
      <c r="D104" s="132"/>
      <c r="E104" s="155"/>
      <c r="F104" s="148">
        <f>E104*D104</f>
        <v>0</v>
      </c>
      <c r="G104" s="149">
        <f>F104*B104</f>
        <v>0</v>
      </c>
      <c r="H104" s="136" t="e">
        <f>G104/$B$7</f>
        <v>#DIV/0!</v>
      </c>
    </row>
    <row r="105" spans="1:9" ht="12.75" x14ac:dyDescent="0.2">
      <c r="A105" s="137" t="s">
        <v>97</v>
      </c>
      <c r="B105" s="57"/>
      <c r="C105" s="61"/>
      <c r="D105" s="81"/>
      <c r="E105" s="82"/>
      <c r="F105" s="56">
        <f>E105*D105</f>
        <v>0</v>
      </c>
      <c r="G105" s="62">
        <f>F105*B105</f>
        <v>0</v>
      </c>
      <c r="H105" s="138" t="e">
        <f>G105/$B$7</f>
        <v>#DIV/0!</v>
      </c>
    </row>
    <row r="106" spans="1:9" ht="12.75" x14ac:dyDescent="0.2">
      <c r="A106" s="137" t="s">
        <v>98</v>
      </c>
      <c r="B106" s="57"/>
      <c r="C106" s="61"/>
      <c r="D106" s="81"/>
      <c r="E106" s="82"/>
      <c r="F106" s="56">
        <f>E106*D106</f>
        <v>0</v>
      </c>
      <c r="G106" s="62">
        <f>F106*B106</f>
        <v>0</v>
      </c>
      <c r="H106" s="138" t="e">
        <f>G106/$B$7</f>
        <v>#DIV/0!</v>
      </c>
    </row>
    <row r="107" spans="1:9" ht="12.75" x14ac:dyDescent="0.2">
      <c r="A107" s="137" t="s">
        <v>99</v>
      </c>
      <c r="B107" s="57"/>
      <c r="C107" s="61"/>
      <c r="D107" s="81"/>
      <c r="E107" s="82"/>
      <c r="F107" s="56">
        <f>E107*D107</f>
        <v>0</v>
      </c>
      <c r="G107" s="62">
        <f>F107*B107</f>
        <v>0</v>
      </c>
      <c r="H107" s="138" t="e">
        <f>G107/$B$7</f>
        <v>#DIV/0!</v>
      </c>
    </row>
    <row r="108" spans="1:9" ht="13.5" thickBot="1" x14ac:dyDescent="0.25">
      <c r="A108" s="140" t="s">
        <v>100</v>
      </c>
      <c r="B108" s="141"/>
      <c r="C108" s="153"/>
      <c r="D108" s="143"/>
      <c r="E108" s="156"/>
      <c r="F108" s="150">
        <f>E108*D108</f>
        <v>0</v>
      </c>
      <c r="G108" s="151">
        <f>F108*B108</f>
        <v>0</v>
      </c>
      <c r="H108" s="147" t="e">
        <f>G108/$B$7</f>
        <v>#DIV/0!</v>
      </c>
    </row>
    <row r="109" spans="1:9" ht="24" customHeight="1" thickTop="1" x14ac:dyDescent="0.2">
      <c r="A109" s="327" t="s">
        <v>74</v>
      </c>
      <c r="B109" s="328" t="s">
        <v>75</v>
      </c>
      <c r="C109" s="107" t="s">
        <v>33</v>
      </c>
      <c r="D109" s="330" t="s">
        <v>76</v>
      </c>
      <c r="E109" s="329" t="s">
        <v>77</v>
      </c>
      <c r="F109" s="331" t="s">
        <v>0</v>
      </c>
      <c r="G109" s="325" t="s">
        <v>4</v>
      </c>
      <c r="H109" s="326"/>
    </row>
    <row r="110" spans="1:9" ht="26.25" thickBot="1" x14ac:dyDescent="0.25">
      <c r="A110" s="309"/>
      <c r="B110" s="313"/>
      <c r="C110" s="158" t="s">
        <v>22</v>
      </c>
      <c r="D110" s="317"/>
      <c r="E110" s="315"/>
      <c r="F110" s="319"/>
      <c r="G110" s="159" t="s">
        <v>1</v>
      </c>
      <c r="H110" s="160" t="s">
        <v>2</v>
      </c>
      <c r="I110" s="5"/>
    </row>
    <row r="111" spans="1:9" s="68" customFormat="1" ht="6.75" customHeight="1" thickTop="1" thickBot="1" x14ac:dyDescent="0.25">
      <c r="A111" s="63"/>
      <c r="B111" s="64"/>
      <c r="C111" s="64"/>
      <c r="D111" s="66"/>
      <c r="E111" s="65"/>
      <c r="F111" s="65"/>
      <c r="G111" s="65"/>
      <c r="H111" s="65"/>
      <c r="I111" s="67"/>
    </row>
    <row r="112" spans="1:9" ht="14.25" thickTop="1" thickBot="1" x14ac:dyDescent="0.25">
      <c r="A112" s="162" t="s">
        <v>65</v>
      </c>
      <c r="B112" s="163"/>
      <c r="C112" s="167"/>
      <c r="D112" s="165"/>
      <c r="E112" s="164"/>
      <c r="F112" s="170">
        <f>SUM(F114:F119)</f>
        <v>0</v>
      </c>
      <c r="G112" s="168">
        <f>SUM(G114:G119)</f>
        <v>0</v>
      </c>
      <c r="H112" s="169" t="e">
        <f>SUM(H114:H119)</f>
        <v>#DIV/0!</v>
      </c>
    </row>
    <row r="113" spans="1:8" s="67" customFormat="1" ht="6.75" customHeight="1" thickTop="1" thickBot="1" x14ac:dyDescent="0.25">
      <c r="A113" s="71"/>
      <c r="B113" s="94"/>
      <c r="C113" s="95"/>
      <c r="D113" s="96"/>
      <c r="E113" s="97"/>
      <c r="F113" s="70"/>
      <c r="G113" s="69"/>
      <c r="H113" s="69"/>
    </row>
    <row r="114" spans="1:8" ht="13.5" thickTop="1" x14ac:dyDescent="0.2">
      <c r="A114" s="115" t="s">
        <v>101</v>
      </c>
      <c r="B114" s="116"/>
      <c r="C114" s="117"/>
      <c r="D114" s="118"/>
      <c r="E114" s="119"/>
      <c r="F114" s="119">
        <f t="shared" ref="F114:F119" si="15">E114*D114</f>
        <v>0</v>
      </c>
      <c r="G114" s="119">
        <f t="shared" ref="G114:G119" si="16">F114*B114</f>
        <v>0</v>
      </c>
      <c r="H114" s="120" t="e">
        <f t="shared" ref="H114:H119" si="17">G114/$B$7</f>
        <v>#DIV/0!</v>
      </c>
    </row>
    <row r="115" spans="1:8" ht="12.75" x14ac:dyDescent="0.2">
      <c r="A115" s="121" t="s">
        <v>102</v>
      </c>
      <c r="B115" s="4"/>
      <c r="C115" s="21"/>
      <c r="D115" s="20"/>
      <c r="E115" s="22"/>
      <c r="F115" s="22">
        <f t="shared" si="15"/>
        <v>0</v>
      </c>
      <c r="G115" s="22">
        <f t="shared" si="16"/>
        <v>0</v>
      </c>
      <c r="H115" s="122" t="e">
        <f t="shared" si="17"/>
        <v>#DIV/0!</v>
      </c>
    </row>
    <row r="116" spans="1:8" ht="12.75" x14ac:dyDescent="0.2">
      <c r="A116" s="121" t="s">
        <v>103</v>
      </c>
      <c r="B116" s="4"/>
      <c r="C116" s="21"/>
      <c r="D116" s="20"/>
      <c r="E116" s="22"/>
      <c r="F116" s="22">
        <f t="shared" si="15"/>
        <v>0</v>
      </c>
      <c r="G116" s="22">
        <f t="shared" si="16"/>
        <v>0</v>
      </c>
      <c r="H116" s="122" t="e">
        <f t="shared" si="17"/>
        <v>#DIV/0!</v>
      </c>
    </row>
    <row r="117" spans="1:8" ht="12.75" x14ac:dyDescent="0.2">
      <c r="A117" s="121" t="s">
        <v>104</v>
      </c>
      <c r="B117" s="4"/>
      <c r="C117" s="21"/>
      <c r="D117" s="20"/>
      <c r="E117" s="22"/>
      <c r="F117" s="22">
        <f t="shared" si="15"/>
        <v>0</v>
      </c>
      <c r="G117" s="22">
        <f t="shared" si="16"/>
        <v>0</v>
      </c>
      <c r="H117" s="122" t="e">
        <f t="shared" si="17"/>
        <v>#DIV/0!</v>
      </c>
    </row>
    <row r="118" spans="1:8" ht="12.75" x14ac:dyDescent="0.2">
      <c r="A118" s="121" t="s">
        <v>105</v>
      </c>
      <c r="B118" s="4"/>
      <c r="C118" s="21"/>
      <c r="D118" s="20"/>
      <c r="E118" s="22"/>
      <c r="F118" s="22">
        <f t="shared" si="15"/>
        <v>0</v>
      </c>
      <c r="G118" s="22">
        <f t="shared" si="16"/>
        <v>0</v>
      </c>
      <c r="H118" s="122" t="e">
        <f t="shared" si="17"/>
        <v>#DIV/0!</v>
      </c>
    </row>
    <row r="119" spans="1:8" ht="13.5" thickBot="1" x14ac:dyDescent="0.25">
      <c r="A119" s="123" t="s">
        <v>106</v>
      </c>
      <c r="B119" s="124"/>
      <c r="C119" s="125"/>
      <c r="D119" s="126"/>
      <c r="E119" s="127"/>
      <c r="F119" s="127">
        <f t="shared" si="15"/>
        <v>0</v>
      </c>
      <c r="G119" s="127">
        <f t="shared" si="16"/>
        <v>0</v>
      </c>
      <c r="H119" s="128" t="e">
        <f t="shared" si="17"/>
        <v>#DIV/0!</v>
      </c>
    </row>
    <row r="120" spans="1:8" ht="12" customHeight="1" thickTop="1" thickBot="1" x14ac:dyDescent="0.25">
      <c r="A120" s="99"/>
      <c r="B120" s="99"/>
      <c r="C120" s="99"/>
      <c r="D120" s="101"/>
      <c r="E120" s="100"/>
      <c r="F120" s="101"/>
      <c r="G120" s="102"/>
      <c r="H120" s="103"/>
    </row>
    <row r="121" spans="1:8" ht="14.25" thickTop="1" thickBot="1" x14ac:dyDescent="0.25">
      <c r="A121" s="162" t="s">
        <v>3</v>
      </c>
      <c r="B121" s="163"/>
      <c r="C121" s="163"/>
      <c r="D121" s="164"/>
      <c r="E121" s="165"/>
      <c r="F121" s="173">
        <f>F16+F28+F32+F49+F66+F71+F77+F93+F102+F112</f>
        <v>0</v>
      </c>
      <c r="G121" s="171">
        <f>G16+G28+G32+G49+G66+G71+G77+G93+G102+G112</f>
        <v>0</v>
      </c>
      <c r="H121" s="166" t="e">
        <f>H16+H28+H32+H49+H66+H71+H77+H93+H102+H112</f>
        <v>#DIV/0!</v>
      </c>
    </row>
    <row r="122" spans="1:8" ht="12" customHeight="1" thickTop="1" thickBot="1" x14ac:dyDescent="0.25">
      <c r="A122" s="99"/>
      <c r="B122" s="84"/>
      <c r="C122" s="84"/>
      <c r="D122" s="85"/>
      <c r="E122" s="86"/>
      <c r="F122" s="105"/>
      <c r="G122" s="106"/>
      <c r="H122" s="106"/>
    </row>
    <row r="123" spans="1:8" ht="14.25" thickTop="1" thickBot="1" x14ac:dyDescent="0.25">
      <c r="A123" s="162" t="s">
        <v>108</v>
      </c>
      <c r="B123" s="174">
        <v>0</v>
      </c>
      <c r="C123" s="163"/>
      <c r="D123" s="164"/>
      <c r="E123" s="165"/>
      <c r="F123" s="172"/>
      <c r="G123" s="171">
        <f>B123*G121</f>
        <v>0</v>
      </c>
      <c r="H123" s="166" t="e">
        <f>B123*H121</f>
        <v>#DIV/0!</v>
      </c>
    </row>
    <row r="124" spans="1:8" ht="12" customHeight="1" thickTop="1" thickBot="1" x14ac:dyDescent="0.25">
      <c r="A124" s="99"/>
      <c r="B124" s="84"/>
      <c r="C124" s="84"/>
      <c r="D124" s="85"/>
      <c r="E124" s="86"/>
      <c r="F124" s="105"/>
      <c r="G124" s="106"/>
      <c r="H124" s="106"/>
    </row>
    <row r="125" spans="1:8" ht="14.25" thickTop="1" thickBot="1" x14ac:dyDescent="0.25">
      <c r="A125" s="162" t="s">
        <v>78</v>
      </c>
      <c r="B125" s="163"/>
      <c r="C125" s="163"/>
      <c r="D125" s="164"/>
      <c r="E125" s="165"/>
      <c r="F125" s="172"/>
      <c r="G125" s="168">
        <f>G121+G123</f>
        <v>0</v>
      </c>
      <c r="H125" s="169" t="e">
        <f>H121+H123</f>
        <v>#DIV/0!</v>
      </c>
    </row>
    <row r="126" spans="1:8" s="67" customFormat="1" ht="12" customHeight="1" thickTop="1" thickBot="1" x14ac:dyDescent="0.25">
      <c r="A126" s="71"/>
      <c r="B126" s="94"/>
      <c r="C126" s="94"/>
      <c r="D126" s="97"/>
      <c r="E126" s="96"/>
      <c r="F126" s="73"/>
      <c r="G126" s="74"/>
      <c r="H126" s="74"/>
    </row>
    <row r="127" spans="1:8" ht="14.25" thickTop="1" thickBot="1" x14ac:dyDescent="0.25">
      <c r="A127" s="162" t="s">
        <v>79</v>
      </c>
      <c r="B127" s="163"/>
      <c r="C127" s="163"/>
      <c r="D127" s="164"/>
      <c r="E127" s="165"/>
      <c r="F127" s="172"/>
      <c r="G127" s="168">
        <f>TRUNC(G125*1.21,2)</f>
        <v>0</v>
      </c>
      <c r="H127" s="169" t="e">
        <f>TRUNC(H125*1.21,2)</f>
        <v>#DIV/0!</v>
      </c>
    </row>
    <row r="128" spans="1:8" ht="14.25" thickTop="1" thickBot="1" x14ac:dyDescent="0.25">
      <c r="A128" s="13"/>
      <c r="B128" s="14"/>
      <c r="C128" s="14"/>
      <c r="D128" s="15"/>
      <c r="E128" s="16"/>
      <c r="F128" s="15"/>
      <c r="G128" s="54"/>
      <c r="H128" s="54"/>
    </row>
    <row r="129" spans="1:8" ht="33" customHeight="1" thickTop="1" thickBot="1" x14ac:dyDescent="0.25">
      <c r="A129" s="343" t="s">
        <v>109</v>
      </c>
      <c r="B129" s="344"/>
      <c r="C129" s="344"/>
      <c r="D129" s="344"/>
      <c r="E129" s="344"/>
      <c r="F129" s="344"/>
      <c r="G129" s="344"/>
      <c r="H129" s="345"/>
    </row>
    <row r="130" spans="1:8" ht="13.5" thickTop="1" x14ac:dyDescent="0.2">
      <c r="A130" s="13"/>
      <c r="B130" s="14"/>
      <c r="C130" s="14"/>
      <c r="D130" s="15"/>
      <c r="E130" s="16"/>
      <c r="F130" s="15"/>
      <c r="G130" s="17"/>
      <c r="H130" s="17"/>
    </row>
    <row r="131" spans="1:8" ht="12.75" x14ac:dyDescent="0.2">
      <c r="A131" s="13"/>
      <c r="B131" s="14"/>
      <c r="C131" s="14"/>
      <c r="D131" s="15"/>
      <c r="E131" s="16"/>
      <c r="F131" s="15"/>
      <c r="G131" s="17"/>
      <c r="H131" s="17"/>
    </row>
    <row r="132" spans="1:8" ht="15" x14ac:dyDescent="0.25">
      <c r="A132" s="29" t="s">
        <v>70</v>
      </c>
      <c r="B132" s="332" t="str">
        <f t="shared" ref="B132:B140" si="18">B3</f>
        <v>PRODUCCIÓN DE NO FICCIÓN</v>
      </c>
      <c r="C132" s="332"/>
      <c r="D132" s="80"/>
      <c r="E132" s="35"/>
      <c r="F132" s="24"/>
      <c r="G132" s="25"/>
      <c r="H132" s="17"/>
    </row>
    <row r="133" spans="1:8" ht="15" x14ac:dyDescent="0.25">
      <c r="A133" s="30" t="s">
        <v>8</v>
      </c>
      <c r="B133" s="333">
        <f t="shared" si="18"/>
        <v>0</v>
      </c>
      <c r="C133" s="333"/>
      <c r="D133" s="80"/>
      <c r="E133" s="36"/>
      <c r="F133" s="26"/>
      <c r="G133" s="25"/>
      <c r="H133" s="17"/>
    </row>
    <row r="134" spans="1:8" ht="15" x14ac:dyDescent="0.25">
      <c r="A134" s="30" t="s">
        <v>7</v>
      </c>
      <c r="B134" s="37">
        <f t="shared" si="18"/>
        <v>0</v>
      </c>
      <c r="C134" s="38"/>
      <c r="D134" s="39"/>
      <c r="E134" s="35"/>
      <c r="F134" s="24"/>
      <c r="G134" s="25"/>
      <c r="H134" s="17"/>
    </row>
    <row r="135" spans="1:8" ht="15" x14ac:dyDescent="0.25">
      <c r="A135" s="30" t="s">
        <v>9</v>
      </c>
      <c r="B135" s="34">
        <f t="shared" si="18"/>
        <v>0</v>
      </c>
      <c r="C135" s="38"/>
      <c r="D135" s="40"/>
      <c r="E135" s="35"/>
      <c r="F135" s="24"/>
      <c r="G135" s="25"/>
      <c r="H135" s="17"/>
    </row>
    <row r="136" spans="1:8" ht="15" x14ac:dyDescent="0.25">
      <c r="A136" s="30" t="s">
        <v>10</v>
      </c>
      <c r="B136" s="37">
        <f t="shared" si="18"/>
        <v>0</v>
      </c>
      <c r="C136" s="38"/>
      <c r="D136" s="39"/>
      <c r="E136" s="35"/>
      <c r="F136" s="24"/>
      <c r="G136" s="25"/>
      <c r="H136" s="17"/>
    </row>
    <row r="137" spans="1:8" ht="15" x14ac:dyDescent="0.25">
      <c r="A137" s="30" t="s">
        <v>16</v>
      </c>
      <c r="B137" s="37">
        <f t="shared" si="18"/>
        <v>0</v>
      </c>
      <c r="C137" s="38"/>
      <c r="D137" s="40"/>
      <c r="E137" s="35"/>
      <c r="F137" s="24"/>
      <c r="G137" s="25"/>
      <c r="H137" s="17"/>
    </row>
    <row r="138" spans="1:8" ht="15" x14ac:dyDescent="0.25">
      <c r="A138" s="30" t="s">
        <v>6</v>
      </c>
      <c r="B138" s="53">
        <f t="shared" si="18"/>
        <v>0</v>
      </c>
      <c r="C138" s="38"/>
      <c r="D138" s="40"/>
      <c r="E138" s="35"/>
      <c r="F138" s="24"/>
      <c r="G138" s="25"/>
      <c r="H138" s="17"/>
    </row>
    <row r="139" spans="1:8" ht="15" x14ac:dyDescent="0.25">
      <c r="A139" s="30" t="s">
        <v>11</v>
      </c>
      <c r="B139" s="53">
        <f t="shared" si="18"/>
        <v>0</v>
      </c>
      <c r="C139" s="38"/>
      <c r="D139" s="40"/>
      <c r="E139" s="35"/>
      <c r="F139" s="24"/>
      <c r="G139" s="25"/>
      <c r="H139" s="17"/>
    </row>
    <row r="140" spans="1:8" ht="15" x14ac:dyDescent="0.25">
      <c r="A140" s="30" t="s">
        <v>66</v>
      </c>
      <c r="B140" s="53">
        <f t="shared" si="18"/>
        <v>0</v>
      </c>
      <c r="C140" s="38"/>
      <c r="D140" s="40"/>
      <c r="E140" s="35"/>
      <c r="F140" s="24"/>
      <c r="G140" s="25"/>
      <c r="H140" s="17"/>
    </row>
    <row r="141" spans="1:8" ht="12.75" customHeight="1" x14ac:dyDescent="0.25">
      <c r="A141" s="30"/>
      <c r="B141" s="41"/>
      <c r="C141" s="38"/>
      <c r="D141" s="40"/>
      <c r="E141" s="35"/>
      <c r="F141" s="24"/>
      <c r="G141" s="25"/>
      <c r="H141" s="17"/>
    </row>
    <row r="142" spans="1:8" ht="13.5" thickBot="1" x14ac:dyDescent="0.25">
      <c r="A142" s="13"/>
      <c r="B142" s="23"/>
      <c r="C142" s="14"/>
      <c r="D142" s="15"/>
      <c r="E142" s="16"/>
      <c r="F142" s="15"/>
      <c r="G142" s="17"/>
      <c r="H142" s="17"/>
    </row>
    <row r="143" spans="1:8" ht="33" customHeight="1" thickTop="1" x14ac:dyDescent="0.2">
      <c r="A143" s="84"/>
      <c r="E143" s="346" t="s">
        <v>80</v>
      </c>
      <c r="F143" s="347"/>
      <c r="G143" s="348"/>
      <c r="H143" s="3"/>
    </row>
    <row r="144" spans="1:8" ht="33" customHeight="1" thickBot="1" x14ac:dyDescent="0.25">
      <c r="A144" s="84"/>
      <c r="E144" s="175" t="s">
        <v>0</v>
      </c>
      <c r="F144" s="176" t="s">
        <v>1</v>
      </c>
      <c r="G144" s="177" t="s">
        <v>2</v>
      </c>
      <c r="H144" s="3"/>
    </row>
    <row r="145" spans="1:8" ht="3.95" customHeight="1" thickTop="1" thickBot="1" x14ac:dyDescent="0.25">
      <c r="A145" s="84"/>
      <c r="E145" s="114"/>
      <c r="F145" s="114"/>
      <c r="G145" s="114"/>
      <c r="H145" s="3"/>
    </row>
    <row r="146" spans="1:8" ht="16.5" thickTop="1" x14ac:dyDescent="0.2">
      <c r="A146" s="337" t="s">
        <v>82</v>
      </c>
      <c r="B146" s="338"/>
      <c r="C146" s="338"/>
      <c r="D146" s="339"/>
      <c r="E146" s="178">
        <f>F16</f>
        <v>0</v>
      </c>
      <c r="F146" s="179">
        <f>G16</f>
        <v>0</v>
      </c>
      <c r="G146" s="180" t="e">
        <f>H16</f>
        <v>#DIV/0!</v>
      </c>
      <c r="H146" s="3"/>
    </row>
    <row r="147" spans="1:8" ht="15.75" x14ac:dyDescent="0.2">
      <c r="A147" s="322" t="s">
        <v>83</v>
      </c>
      <c r="B147" s="323"/>
      <c r="C147" s="323"/>
      <c r="D147" s="324"/>
      <c r="E147" s="181">
        <f>F28</f>
        <v>0</v>
      </c>
      <c r="F147" s="182">
        <f>G28</f>
        <v>0</v>
      </c>
      <c r="G147" s="183" t="e">
        <f>H28</f>
        <v>#DIV/0!</v>
      </c>
      <c r="H147" s="3"/>
    </row>
    <row r="148" spans="1:8" ht="15.75" x14ac:dyDescent="0.2">
      <c r="A148" s="322" t="s">
        <v>12</v>
      </c>
      <c r="B148" s="323"/>
      <c r="C148" s="323"/>
      <c r="D148" s="324"/>
      <c r="E148" s="181">
        <f>F32</f>
        <v>0</v>
      </c>
      <c r="F148" s="182">
        <f>G32</f>
        <v>0</v>
      </c>
      <c r="G148" s="183" t="e">
        <f>H32</f>
        <v>#DIV/0!</v>
      </c>
      <c r="H148" s="3"/>
    </row>
    <row r="149" spans="1:8" ht="15.75" x14ac:dyDescent="0.2">
      <c r="A149" s="322" t="s">
        <v>34</v>
      </c>
      <c r="B149" s="323"/>
      <c r="C149" s="323"/>
      <c r="D149" s="324"/>
      <c r="E149" s="181">
        <f>F49</f>
        <v>0</v>
      </c>
      <c r="F149" s="182">
        <f>G49</f>
        <v>0</v>
      </c>
      <c r="G149" s="183" t="e">
        <f>H49</f>
        <v>#DIV/0!</v>
      </c>
      <c r="H149" s="3"/>
    </row>
    <row r="150" spans="1:8" ht="15.75" x14ac:dyDescent="0.2">
      <c r="A150" s="322" t="s">
        <v>35</v>
      </c>
      <c r="B150" s="323"/>
      <c r="C150" s="323"/>
      <c r="D150" s="324"/>
      <c r="E150" s="181">
        <f>F66</f>
        <v>0</v>
      </c>
      <c r="F150" s="182">
        <f>G66</f>
        <v>0</v>
      </c>
      <c r="G150" s="183" t="e">
        <f>H66</f>
        <v>#DIV/0!</v>
      </c>
      <c r="H150" s="3"/>
    </row>
    <row r="151" spans="1:8" ht="15.75" x14ac:dyDescent="0.2">
      <c r="A151" s="322" t="s">
        <v>14</v>
      </c>
      <c r="B151" s="323"/>
      <c r="C151" s="323"/>
      <c r="D151" s="324"/>
      <c r="E151" s="181">
        <f>F71</f>
        <v>0</v>
      </c>
      <c r="F151" s="182">
        <f>G71</f>
        <v>0</v>
      </c>
      <c r="G151" s="183" t="e">
        <f>H71</f>
        <v>#DIV/0!</v>
      </c>
      <c r="H151" s="3"/>
    </row>
    <row r="152" spans="1:8" ht="15.75" x14ac:dyDescent="0.2">
      <c r="A152" s="322" t="s">
        <v>36</v>
      </c>
      <c r="B152" s="323"/>
      <c r="C152" s="323"/>
      <c r="D152" s="324"/>
      <c r="E152" s="181">
        <f>F77</f>
        <v>0</v>
      </c>
      <c r="F152" s="182">
        <f>G77</f>
        <v>0</v>
      </c>
      <c r="G152" s="183" t="e">
        <f>H77</f>
        <v>#DIV/0!</v>
      </c>
      <c r="H152" s="3"/>
    </row>
    <row r="153" spans="1:8" ht="15.75" x14ac:dyDescent="0.2">
      <c r="A153" s="322" t="s">
        <v>13</v>
      </c>
      <c r="B153" s="323"/>
      <c r="C153" s="323"/>
      <c r="D153" s="324"/>
      <c r="E153" s="181">
        <f>F93</f>
        <v>0</v>
      </c>
      <c r="F153" s="182">
        <f>G93</f>
        <v>0</v>
      </c>
      <c r="G153" s="183" t="e">
        <f>H93</f>
        <v>#DIV/0!</v>
      </c>
      <c r="H153" s="3"/>
    </row>
    <row r="154" spans="1:8" ht="15.75" x14ac:dyDescent="0.2">
      <c r="A154" s="322" t="s">
        <v>84</v>
      </c>
      <c r="B154" s="323"/>
      <c r="C154" s="323"/>
      <c r="D154" s="324"/>
      <c r="E154" s="181">
        <f>F102</f>
        <v>0</v>
      </c>
      <c r="F154" s="182">
        <f>G102</f>
        <v>0</v>
      </c>
      <c r="G154" s="183" t="e">
        <f>H102</f>
        <v>#DIV/0!</v>
      </c>
      <c r="H154" s="3"/>
    </row>
    <row r="155" spans="1:8" ht="15.75" x14ac:dyDescent="0.2">
      <c r="A155" s="322" t="s">
        <v>65</v>
      </c>
      <c r="B155" s="323"/>
      <c r="C155" s="323"/>
      <c r="D155" s="324"/>
      <c r="E155" s="181">
        <f>F112</f>
        <v>0</v>
      </c>
      <c r="F155" s="182">
        <f>G112</f>
        <v>0</v>
      </c>
      <c r="G155" s="183" t="e">
        <f>H112</f>
        <v>#DIV/0!</v>
      </c>
      <c r="H155" s="3"/>
    </row>
    <row r="156" spans="1:8" s="68" customFormat="1" ht="15.75" customHeight="1" thickBot="1" x14ac:dyDescent="0.25">
      <c r="A156" s="340" t="s">
        <v>3</v>
      </c>
      <c r="B156" s="341"/>
      <c r="C156" s="341"/>
      <c r="D156" s="342"/>
      <c r="E156" s="184">
        <f>F121</f>
        <v>0</v>
      </c>
      <c r="F156" s="185">
        <f>G121</f>
        <v>0</v>
      </c>
      <c r="G156" s="186" t="e">
        <f>H121</f>
        <v>#DIV/0!</v>
      </c>
    </row>
    <row r="157" spans="1:8" s="67" customFormat="1" ht="6.75" customHeight="1" thickTop="1" thickBot="1" x14ac:dyDescent="0.25">
      <c r="A157" s="110"/>
      <c r="B157" s="110"/>
      <c r="C157" s="110"/>
      <c r="E157" s="111"/>
      <c r="F157" s="111"/>
      <c r="G157" s="111"/>
    </row>
    <row r="158" spans="1:8" ht="17.25" thickTop="1" thickBot="1" x14ac:dyDescent="0.25">
      <c r="A158" s="334" t="s">
        <v>5</v>
      </c>
      <c r="B158" s="335"/>
      <c r="C158" s="335"/>
      <c r="D158" s="336"/>
      <c r="E158" s="187">
        <f>B123</f>
        <v>0</v>
      </c>
      <c r="F158" s="188">
        <f>G123</f>
        <v>0</v>
      </c>
      <c r="G158" s="189" t="e">
        <f>H123</f>
        <v>#DIV/0!</v>
      </c>
      <c r="H158" s="3"/>
    </row>
    <row r="159" spans="1:8" ht="12" customHeight="1" thickTop="1" thickBot="1" x14ac:dyDescent="0.25">
      <c r="H159" s="3"/>
    </row>
    <row r="160" spans="1:8" ht="17.25" thickTop="1" thickBot="1" x14ac:dyDescent="0.25">
      <c r="A160" s="334" t="s">
        <v>107</v>
      </c>
      <c r="B160" s="335"/>
      <c r="C160" s="335"/>
      <c r="D160" s="335"/>
      <c r="E160" s="336"/>
      <c r="F160" s="190">
        <f>G125</f>
        <v>0</v>
      </c>
      <c r="G160" s="191" t="e">
        <f>H125</f>
        <v>#DIV/0!</v>
      </c>
      <c r="H160" s="3"/>
    </row>
    <row r="161" spans="1:8" s="67" customFormat="1" ht="6.75" customHeight="1" thickTop="1" thickBot="1" x14ac:dyDescent="0.25">
      <c r="A161" s="112"/>
      <c r="B161" s="112"/>
      <c r="C161" s="112"/>
      <c r="D161" s="112"/>
      <c r="F161" s="113"/>
      <c r="G161" s="113"/>
    </row>
    <row r="162" spans="1:8" ht="17.25" thickTop="1" thickBot="1" x14ac:dyDescent="0.25">
      <c r="A162" s="334" t="s">
        <v>81</v>
      </c>
      <c r="B162" s="335"/>
      <c r="C162" s="335"/>
      <c r="D162" s="335"/>
      <c r="E162" s="336"/>
      <c r="F162" s="192">
        <f>G127</f>
        <v>0</v>
      </c>
      <c r="G162" s="161" t="e">
        <f>H127</f>
        <v>#DIV/0!</v>
      </c>
      <c r="H162" s="3"/>
    </row>
    <row r="163" spans="1:8" ht="12.75" thickTop="1" x14ac:dyDescent="0.2">
      <c r="B163" s="7"/>
      <c r="C163" s="7"/>
      <c r="D163" s="8"/>
      <c r="E163" s="7"/>
      <c r="F163" s="8"/>
      <c r="G163" s="9"/>
      <c r="H163" s="9"/>
    </row>
    <row r="164" spans="1:8" x14ac:dyDescent="0.2">
      <c r="B164" s="7"/>
      <c r="C164" s="7"/>
      <c r="D164" s="8"/>
      <c r="E164" s="7"/>
      <c r="F164" s="8"/>
      <c r="G164" s="9"/>
      <c r="H164" s="9"/>
    </row>
    <row r="165" spans="1:8" x14ac:dyDescent="0.2">
      <c r="B165" s="7"/>
      <c r="C165" s="7"/>
      <c r="D165" s="8"/>
      <c r="E165" s="7"/>
      <c r="F165" s="8"/>
      <c r="G165" s="9"/>
      <c r="H165" s="9"/>
    </row>
    <row r="166" spans="1:8" x14ac:dyDescent="0.2">
      <c r="B166" s="7"/>
      <c r="C166" s="7"/>
      <c r="D166" s="8"/>
      <c r="E166" s="7"/>
      <c r="F166" s="8"/>
      <c r="G166" s="9"/>
      <c r="H166" s="9"/>
    </row>
  </sheetData>
  <sheetProtection selectLockedCells="1"/>
  <mergeCells count="39">
    <mergeCell ref="A154:D154"/>
    <mergeCell ref="B132:C132"/>
    <mergeCell ref="B133:C133"/>
    <mergeCell ref="E63:E64"/>
    <mergeCell ref="A162:E162"/>
    <mergeCell ref="A146:D146"/>
    <mergeCell ref="A147:D147"/>
    <mergeCell ref="A148:D148"/>
    <mergeCell ref="A149:D149"/>
    <mergeCell ref="A156:D156"/>
    <mergeCell ref="A155:D155"/>
    <mergeCell ref="A129:H129"/>
    <mergeCell ref="E143:G143"/>
    <mergeCell ref="A158:D158"/>
    <mergeCell ref="A160:E160"/>
    <mergeCell ref="A150:D150"/>
    <mergeCell ref="A151:D151"/>
    <mergeCell ref="A152:D152"/>
    <mergeCell ref="A153:D153"/>
    <mergeCell ref="G109:H109"/>
    <mergeCell ref="A109:A110"/>
    <mergeCell ref="B109:B110"/>
    <mergeCell ref="E109:E110"/>
    <mergeCell ref="D109:D110"/>
    <mergeCell ref="F109:F110"/>
    <mergeCell ref="G63:H63"/>
    <mergeCell ref="F63:F64"/>
    <mergeCell ref="A63:A64"/>
    <mergeCell ref="B63:B64"/>
    <mergeCell ref="D63:D64"/>
    <mergeCell ref="H1:H5"/>
    <mergeCell ref="A13:A14"/>
    <mergeCell ref="G13:H13"/>
    <mergeCell ref="B13:B14"/>
    <mergeCell ref="E13:E14"/>
    <mergeCell ref="D13:D14"/>
    <mergeCell ref="F13:F14"/>
    <mergeCell ref="B3:C3"/>
    <mergeCell ref="B4:C4"/>
  </mergeCells>
  <phoneticPr fontId="4" type="noConversion"/>
  <dataValidations count="1">
    <dataValidation type="list" allowBlank="1" showInputMessage="1" showErrorMessage="1" sqref="C34:C38 C40:C47 C51:C60 C68:C69 C73:C75 C79:C91 C95:C100 C104:C108 C114:C119 C18:C26" xr:uid="{00000000-0002-0000-0300-000000000000}">
      <formula1>Menú</formula1>
    </dataValidation>
  </dataValidations>
  <pageMargins left="0.15748031496062992" right="0.15748031496062992" top="0.19685039370078741" bottom="0.15748031496062992" header="7.9527559055118111" footer="0.27559055118110237"/>
  <pageSetup paperSize="256" orientation="landscape" r:id="rId1"/>
  <headerFooter alignWithMargins="0"/>
  <rowBreaks count="4" manualBreakCount="4">
    <brk id="62" max="16383" man="1"/>
    <brk id="108" max="16383" man="1"/>
    <brk id="128" max="16383" man="1"/>
    <brk id="1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4"/>
  <sheetViews>
    <sheetView showGridLines="0" topLeftCell="A82" zoomScale="125" zoomScaleNormal="125" workbookViewId="0">
      <selection activeCell="E94" sqref="E94"/>
    </sheetView>
  </sheetViews>
  <sheetFormatPr baseColWidth="10" defaultRowHeight="12.75" x14ac:dyDescent="0.2"/>
  <cols>
    <col min="1" max="1" width="46" customWidth="1"/>
    <col min="2" max="2" width="16.42578125" customWidth="1"/>
    <col min="3" max="3" width="21.28515625" customWidth="1"/>
    <col min="4" max="4" width="12.42578125" bestFit="1" customWidth="1"/>
    <col min="5" max="5" width="14.7109375" style="1" customWidth="1"/>
    <col min="6" max="6" width="12.42578125" style="1" bestFit="1" customWidth="1"/>
    <col min="7" max="7" width="14" bestFit="1" customWidth="1"/>
    <col min="8" max="8" width="18.5703125" bestFit="1" customWidth="1"/>
    <col min="9" max="9" width="15.5703125" bestFit="1" customWidth="1"/>
    <col min="10" max="10" width="18.5703125" bestFit="1" customWidth="1"/>
  </cols>
  <sheetData>
    <row r="1" spans="1:12" ht="13.5" thickBot="1" x14ac:dyDescent="0.25"/>
    <row r="2" spans="1:12" ht="20.25" thickTop="1" x14ac:dyDescent="0.2">
      <c r="A2" s="350" t="s">
        <v>288</v>
      </c>
      <c r="B2" s="351"/>
      <c r="C2" s="351"/>
      <c r="D2" s="351"/>
      <c r="E2" s="351"/>
      <c r="F2" s="351"/>
      <c r="G2" s="351"/>
      <c r="H2" s="351"/>
      <c r="I2" s="351"/>
      <c r="J2" s="351"/>
    </row>
    <row r="3" spans="1:12" ht="19.5" customHeight="1" x14ac:dyDescent="0.2">
      <c r="A3" s="361" t="s">
        <v>289</v>
      </c>
      <c r="B3" s="361"/>
      <c r="C3" s="361"/>
      <c r="D3" s="361"/>
      <c r="E3" s="361"/>
      <c r="F3" s="361"/>
      <c r="G3" s="361"/>
      <c r="H3" s="361"/>
      <c r="I3" s="361"/>
      <c r="J3" s="361"/>
    </row>
    <row r="4" spans="1:12" ht="19.5" customHeight="1" x14ac:dyDescent="0.2">
      <c r="A4" s="361"/>
      <c r="B4" s="361"/>
      <c r="C4" s="361"/>
      <c r="D4" s="361"/>
      <c r="E4" s="361"/>
      <c r="F4" s="361"/>
      <c r="G4" s="361"/>
      <c r="H4" s="361"/>
      <c r="I4" s="361"/>
      <c r="J4" s="361"/>
    </row>
    <row r="5" spans="1:12" ht="13.5" thickBot="1" x14ac:dyDescent="0.25">
      <c r="C5" s="43"/>
    </row>
    <row r="6" spans="1:12" ht="24" customHeight="1" thickTop="1" x14ac:dyDescent="0.2">
      <c r="A6" s="357" t="s">
        <v>67</v>
      </c>
      <c r="B6" s="359" t="s">
        <v>246</v>
      </c>
      <c r="C6" s="262" t="str">
        <f>'Modelo presupuesto'!C13</f>
        <v>UNIDAD TEMPORAL DE MEDIDA</v>
      </c>
      <c r="D6" s="359" t="s">
        <v>293</v>
      </c>
      <c r="E6" s="352" t="s">
        <v>247</v>
      </c>
      <c r="F6" s="353"/>
      <c r="G6" s="353"/>
      <c r="H6" s="353"/>
      <c r="I6" s="354"/>
      <c r="J6" s="355" t="s">
        <v>235</v>
      </c>
    </row>
    <row r="7" spans="1:12" ht="38.25" customHeight="1" thickBot="1" x14ac:dyDescent="0.25">
      <c r="A7" s="358"/>
      <c r="B7" s="360"/>
      <c r="C7" s="213" t="s">
        <v>206</v>
      </c>
      <c r="D7" s="360"/>
      <c r="E7" s="109" t="s">
        <v>291</v>
      </c>
      <c r="F7" s="109" t="s">
        <v>290</v>
      </c>
      <c r="G7" s="109" t="s">
        <v>232</v>
      </c>
      <c r="H7" s="109" t="s">
        <v>292</v>
      </c>
      <c r="I7" s="108" t="s">
        <v>234</v>
      </c>
      <c r="J7" s="356"/>
    </row>
    <row r="8" spans="1:12" ht="14.25" thickTop="1" thickBot="1" x14ac:dyDescent="0.25">
      <c r="A8" s="49"/>
      <c r="B8" s="249"/>
      <c r="C8" s="50"/>
      <c r="D8" s="50"/>
      <c r="E8" s="51"/>
      <c r="F8" s="51"/>
      <c r="G8" s="51"/>
      <c r="H8" s="51"/>
      <c r="I8" s="51"/>
      <c r="J8" s="51"/>
    </row>
    <row r="9" spans="1:12" ht="14.25" thickTop="1" thickBot="1" x14ac:dyDescent="0.25">
      <c r="A9" s="210" t="s">
        <v>117</v>
      </c>
      <c r="B9" s="250"/>
      <c r="C9" s="214"/>
      <c r="D9" s="214"/>
      <c r="E9" s="43"/>
      <c r="F9" s="212"/>
      <c r="G9" s="215"/>
      <c r="H9" s="212"/>
      <c r="I9" s="216"/>
      <c r="J9" s="216"/>
    </row>
    <row r="10" spans="1:12" ht="14.25" thickTop="1" thickBot="1" x14ac:dyDescent="0.25">
      <c r="A10" s="226" t="s">
        <v>118</v>
      </c>
      <c r="B10" s="253"/>
      <c r="C10" s="214"/>
      <c r="D10" s="214"/>
      <c r="E10" s="212"/>
      <c r="F10" s="212"/>
      <c r="G10" s="215"/>
      <c r="H10" s="212"/>
      <c r="I10" s="216"/>
      <c r="J10" s="216"/>
    </row>
    <row r="11" spans="1:12" s="18" customFormat="1" ht="14.25" thickTop="1" thickBot="1" x14ac:dyDescent="0.25">
      <c r="A11" s="211" t="s">
        <v>286</v>
      </c>
      <c r="B11" s="255"/>
      <c r="C11" s="227"/>
      <c r="D11" s="221"/>
      <c r="E11" s="267">
        <f>(IF(C11="Semana",'tabla salarial'!B15,IF(C11="Semana 45 horas",'tabla salarial'!B15*1.3,IF(C11="Semana 50 horas",'tabla salarial'!B15*1.533,IF(C11="Mes",'tabla salarial'!B15*3.75,0)))))</f>
        <v>0</v>
      </c>
      <c r="F11" s="222"/>
      <c r="G11" s="269">
        <f>(E11+F11)*0.317</f>
        <v>0</v>
      </c>
      <c r="H11" s="267">
        <f>IFERROR(IF(C11="Mes",((E11+F11)/30)*0.9863,((E11+F11)/7)*0.9863)," ")</f>
        <v>0</v>
      </c>
      <c r="I11" s="271">
        <f>IFERROR(E11+G11+H11+F11," ")</f>
        <v>0</v>
      </c>
      <c r="J11" s="272">
        <f>IFERROR(I11*D11*B11," ")</f>
        <v>0</v>
      </c>
    </row>
    <row r="12" spans="1:12" ht="14.25" thickTop="1" thickBot="1" x14ac:dyDescent="0.25">
      <c r="A12" s="211" t="s">
        <v>287</v>
      </c>
      <c r="B12" s="256"/>
      <c r="C12" s="217"/>
      <c r="D12" s="217"/>
      <c r="E12" s="263">
        <f>(IF(C12="Semana",'tabla salarial'!B16,IF(C12="Semana 45 horas",'tabla salarial'!B16*1.3,IF(C12="Semana 50 horas",'tabla salarial'!B16*1.533,IF(C12="Mes",'tabla salarial'!B16*3.75,0)))))</f>
        <v>0</v>
      </c>
      <c r="F12" s="219"/>
      <c r="G12" s="264">
        <f t="shared" ref="G12:G75" si="0">(E12+F12)*0.317</f>
        <v>0</v>
      </c>
      <c r="H12" s="263">
        <f t="shared" ref="H12:H75" si="1">IFERROR(IF(C12="Mes",((E12+F12)/30)*0.9863,((E12+F12)/7)*0.9863)," ")</f>
        <v>0</v>
      </c>
      <c r="I12" s="265">
        <f t="shared" ref="I12:I75" si="2">IFERROR(E12+G12+H12+F12," ")</f>
        <v>0</v>
      </c>
      <c r="J12" s="266">
        <f>IFERROR(I12*D12*B12," ")</f>
        <v>0</v>
      </c>
    </row>
    <row r="13" spans="1:12" ht="14.25" thickTop="1" thickBot="1" x14ac:dyDescent="0.25">
      <c r="A13" s="211" t="s">
        <v>121</v>
      </c>
      <c r="B13" s="256"/>
      <c r="C13" s="217"/>
      <c r="D13" s="217"/>
      <c r="E13" s="263">
        <f>(IF(C13="Semana",'tabla salarial'!B17,IF(C13="Semana 45 horas",'tabla salarial'!B17*1.3,IF(C13="Semana 50 horas",'tabla salarial'!B17*1.533,IF(C13="Mes",'tabla salarial'!B17*3.75,0)))))</f>
        <v>0</v>
      </c>
      <c r="F13" s="219"/>
      <c r="G13" s="264">
        <f t="shared" si="0"/>
        <v>0</v>
      </c>
      <c r="H13" s="263">
        <f t="shared" si="1"/>
        <v>0</v>
      </c>
      <c r="I13" s="265">
        <f t="shared" si="2"/>
        <v>0</v>
      </c>
      <c r="J13" s="266">
        <f>IFERROR(I13*D13*B13," ")</f>
        <v>0</v>
      </c>
    </row>
    <row r="14" spans="1:12" ht="14.25" thickTop="1" thickBot="1" x14ac:dyDescent="0.25">
      <c r="A14" s="211" t="s">
        <v>122</v>
      </c>
      <c r="B14" s="256"/>
      <c r="C14" s="217"/>
      <c r="D14" s="217"/>
      <c r="E14" s="263">
        <f>(IF(C14="Semana",'tabla salarial'!B18,IF(C14="Semana 45 horas",'tabla salarial'!B18*1.3,IF(C14="Semana 50 horas",'tabla salarial'!B18*1.533,IF(C14="Mes",'tabla salarial'!B18*3.75,0)))))</f>
        <v>0</v>
      </c>
      <c r="F14" s="219"/>
      <c r="G14" s="264">
        <f t="shared" si="0"/>
        <v>0</v>
      </c>
      <c r="H14" s="263">
        <f t="shared" si="1"/>
        <v>0</v>
      </c>
      <c r="I14" s="265">
        <f t="shared" si="2"/>
        <v>0</v>
      </c>
      <c r="J14" s="266">
        <f>IFERROR(I14*D14*B14," ")</f>
        <v>0</v>
      </c>
      <c r="L14" s="19"/>
    </row>
    <row r="15" spans="1:12" s="18" customFormat="1" ht="14.25" thickTop="1" thickBot="1" x14ac:dyDescent="0.25">
      <c r="A15" s="211" t="s">
        <v>123</v>
      </c>
      <c r="B15" s="257"/>
      <c r="C15" s="228"/>
      <c r="D15" s="223"/>
      <c r="E15" s="268">
        <f>(IF(C15="Semana",'tabla salarial'!B19,IF(C15="Semana 45 horas",'tabla salarial'!B19*1.3,IF(C15="Semana 50 horas",'tabla salarial'!B19*1.533,IF(C15="Mes",'tabla salarial'!B19*3.75,0)))))</f>
        <v>0</v>
      </c>
      <c r="F15" s="225"/>
      <c r="G15" s="270">
        <f t="shared" si="0"/>
        <v>0</v>
      </c>
      <c r="H15" s="268">
        <f t="shared" si="1"/>
        <v>0</v>
      </c>
      <c r="I15" s="273">
        <f t="shared" si="2"/>
        <v>0</v>
      </c>
      <c r="J15" s="274">
        <f>IFERROR(I15*D15*B15," ")</f>
        <v>0</v>
      </c>
    </row>
    <row r="16" spans="1:12" ht="14.25" thickTop="1" thickBot="1" x14ac:dyDescent="0.25">
      <c r="A16" s="226" t="s">
        <v>124</v>
      </c>
      <c r="B16" s="254"/>
      <c r="C16" s="214"/>
      <c r="D16" s="214"/>
      <c r="E16" s="212"/>
      <c r="F16" s="212"/>
      <c r="G16" s="251"/>
      <c r="H16" s="212"/>
      <c r="I16" s="216"/>
      <c r="J16" s="216"/>
    </row>
    <row r="17" spans="1:10" ht="14.25" thickTop="1" thickBot="1" x14ac:dyDescent="0.25">
      <c r="A17" s="211" t="s">
        <v>283</v>
      </c>
      <c r="B17" s="255"/>
      <c r="C17" s="227"/>
      <c r="D17" s="227"/>
      <c r="E17" s="267">
        <f>(IF(C17="Semana",'tabla salarial'!B21,IF(C17="Semana 45 horas",'tabla salarial'!B21*1.3,IF(C17="Semana 50 horas",'tabla salarial'!B21*1.533,IF(C17="Mes",'tabla salarial'!B21*3.75,0)))))</f>
        <v>0</v>
      </c>
      <c r="F17" s="222"/>
      <c r="G17" s="269">
        <f t="shared" si="0"/>
        <v>0</v>
      </c>
      <c r="H17" s="267">
        <f t="shared" si="1"/>
        <v>0</v>
      </c>
      <c r="I17" s="271">
        <f t="shared" si="2"/>
        <v>0</v>
      </c>
      <c r="J17" s="272">
        <f>IFERROR(I17*D17*B17," ")</f>
        <v>0</v>
      </c>
    </row>
    <row r="18" spans="1:10" ht="14.25" thickTop="1" thickBot="1" x14ac:dyDescent="0.25">
      <c r="A18" s="211" t="s">
        <v>284</v>
      </c>
      <c r="B18" s="256"/>
      <c r="C18" s="217"/>
      <c r="D18" s="217"/>
      <c r="E18" s="263">
        <f>(IF(C18="Semana",'tabla salarial'!B22,IF(C18="Semana 45 horas",'tabla salarial'!B22*1.3,IF(C18="Semana 50 horas",'tabla salarial'!B22*1.533,IF(C18="Mes",'tabla salarial'!B22*3.75,0)))))</f>
        <v>0</v>
      </c>
      <c r="F18" s="219"/>
      <c r="G18" s="264">
        <f t="shared" si="0"/>
        <v>0</v>
      </c>
      <c r="H18" s="263">
        <f t="shared" si="1"/>
        <v>0</v>
      </c>
      <c r="I18" s="265">
        <f t="shared" si="2"/>
        <v>0</v>
      </c>
      <c r="J18" s="266">
        <f>IFERROR(I18*D18*B18," ")</f>
        <v>0</v>
      </c>
    </row>
    <row r="19" spans="1:10" ht="14.25" thickTop="1" thickBot="1" x14ac:dyDescent="0.25">
      <c r="A19" s="211" t="s">
        <v>285</v>
      </c>
      <c r="B19" s="256"/>
      <c r="C19" s="217"/>
      <c r="D19" s="217"/>
      <c r="E19" s="263">
        <f>(IF(C19="Semana",'tabla salarial'!B23,IF(C19="Semana 45 horas",'tabla salarial'!B23*1.3,IF(C19="Semana 50 horas",'tabla salarial'!B23*1.533,IF(C19="Mes",'tabla salarial'!B23*3.75,0)))))</f>
        <v>0</v>
      </c>
      <c r="F19" s="219"/>
      <c r="G19" s="264">
        <f t="shared" si="0"/>
        <v>0</v>
      </c>
      <c r="H19" s="263">
        <f t="shared" si="1"/>
        <v>0</v>
      </c>
      <c r="I19" s="265">
        <f t="shared" si="2"/>
        <v>0</v>
      </c>
      <c r="J19" s="266">
        <f>IFERROR(I19*D19*B19," ")</f>
        <v>0</v>
      </c>
    </row>
    <row r="20" spans="1:10" s="18" customFormat="1" ht="14.25" thickTop="1" thickBot="1" x14ac:dyDescent="0.25">
      <c r="A20" s="211" t="s">
        <v>131</v>
      </c>
      <c r="B20" s="257"/>
      <c r="C20" s="228"/>
      <c r="D20" s="223"/>
      <c r="E20" s="268">
        <f>(IF(C20="Semana",'tabla salarial'!B24,IF(C20="Semana 45 horas",'tabla salarial'!B24*1.3,IF(C20="Semana 50 horas",'tabla salarial'!B24*1.533,IF(C20="Mes",'tabla salarial'!B24*3.75,0)))))</f>
        <v>0</v>
      </c>
      <c r="F20" s="225"/>
      <c r="G20" s="270">
        <f t="shared" si="0"/>
        <v>0</v>
      </c>
      <c r="H20" s="268">
        <f t="shared" si="1"/>
        <v>0</v>
      </c>
      <c r="I20" s="273">
        <f t="shared" si="2"/>
        <v>0</v>
      </c>
      <c r="J20" s="274">
        <f>IFERROR(I20*D20*B20," ")</f>
        <v>0</v>
      </c>
    </row>
    <row r="21" spans="1:10" ht="14.25" thickTop="1" thickBot="1" x14ac:dyDescent="0.25">
      <c r="A21" s="210" t="s">
        <v>132</v>
      </c>
      <c r="B21" s="254"/>
      <c r="C21" s="214"/>
      <c r="D21" s="214"/>
      <c r="E21" s="212"/>
      <c r="F21" s="212"/>
      <c r="G21" s="251"/>
      <c r="H21" s="212"/>
      <c r="I21" s="216"/>
      <c r="J21" s="216"/>
    </row>
    <row r="22" spans="1:10" ht="14.25" thickTop="1" thickBot="1" x14ac:dyDescent="0.25">
      <c r="A22" s="211" t="s">
        <v>282</v>
      </c>
      <c r="B22" s="255"/>
      <c r="C22" s="227"/>
      <c r="D22" s="227"/>
      <c r="E22" s="267">
        <f>(IF(C22="Semana",'tabla salarial'!B26,IF(C22="Semana 45 horas",'tabla salarial'!B26*1.3,IF(C22="Semana 50 horas",'tabla salarial'!B26*1.533,IF(C22="Mes",'tabla salarial'!B26*3.75,0)))))</f>
        <v>0</v>
      </c>
      <c r="F22" s="222"/>
      <c r="G22" s="269">
        <f t="shared" si="0"/>
        <v>0</v>
      </c>
      <c r="H22" s="267">
        <f t="shared" si="1"/>
        <v>0</v>
      </c>
      <c r="I22" s="271">
        <f t="shared" si="2"/>
        <v>0</v>
      </c>
      <c r="J22" s="272">
        <f>IFERROR(I22*D22*B22," ")</f>
        <v>0</v>
      </c>
    </row>
    <row r="23" spans="1:10" ht="14.25" thickTop="1" thickBot="1" x14ac:dyDescent="0.25">
      <c r="A23" s="211" t="s">
        <v>134</v>
      </c>
      <c r="B23" s="257"/>
      <c r="C23" s="228"/>
      <c r="D23" s="228"/>
      <c r="E23" s="268">
        <f>(IF(C23="Semana",'tabla salarial'!B27,IF(C23="Semana 45 horas",'tabla salarial'!B27*1.3,IF(C23="Semana 50 horas",'tabla salarial'!B27*1.533,IF(C23="Mes",'tabla salarial'!B27*3.75,0)))))</f>
        <v>0</v>
      </c>
      <c r="F23" s="225"/>
      <c r="G23" s="270">
        <f t="shared" si="0"/>
        <v>0</v>
      </c>
      <c r="H23" s="268">
        <f t="shared" si="1"/>
        <v>0</v>
      </c>
      <c r="I23" s="273">
        <f t="shared" si="2"/>
        <v>0</v>
      </c>
      <c r="J23" s="274">
        <f>IFERROR(I23*D23*B23," ")</f>
        <v>0</v>
      </c>
    </row>
    <row r="24" spans="1:10" ht="14.25" thickTop="1" thickBot="1" x14ac:dyDescent="0.25">
      <c r="A24" s="210" t="s">
        <v>135</v>
      </c>
      <c r="B24" s="254"/>
      <c r="C24" s="214"/>
      <c r="D24" s="214"/>
      <c r="E24" s="212"/>
      <c r="F24" s="212"/>
      <c r="G24" s="251"/>
      <c r="H24" s="212"/>
      <c r="I24" s="216"/>
      <c r="J24" s="216"/>
    </row>
    <row r="25" spans="1:10" ht="14.25" thickTop="1" thickBot="1" x14ac:dyDescent="0.25">
      <c r="A25" s="211" t="s">
        <v>281</v>
      </c>
      <c r="B25" s="255"/>
      <c r="C25" s="227"/>
      <c r="D25" s="227"/>
      <c r="E25" s="267">
        <f>(IF(C25="Semana",'tabla salarial'!B29,IF(C25="Semana 45 horas",'tabla salarial'!B29*1.3,IF(C25="Semana 50 horas",'tabla salarial'!B29*1.533,IF(C25="Mes",'tabla salarial'!B29*3.75,0)))))</f>
        <v>0</v>
      </c>
      <c r="F25" s="222"/>
      <c r="G25" s="269">
        <f t="shared" si="0"/>
        <v>0</v>
      </c>
      <c r="H25" s="267">
        <f t="shared" si="1"/>
        <v>0</v>
      </c>
      <c r="I25" s="271">
        <f t="shared" si="2"/>
        <v>0</v>
      </c>
      <c r="J25" s="272">
        <f t="shared" ref="J25:J30" si="3">IFERROR(I25*D25*B25," ")</f>
        <v>0</v>
      </c>
    </row>
    <row r="26" spans="1:10" s="18" customFormat="1" ht="27" thickTop="1" thickBot="1" x14ac:dyDescent="0.25">
      <c r="A26" s="211" t="s">
        <v>280</v>
      </c>
      <c r="B26" s="256"/>
      <c r="C26" s="217"/>
      <c r="D26" s="218"/>
      <c r="E26" s="263">
        <f>(IF(C26="Semana",'tabla salarial'!B30,IF(C26="Semana 45 horas",'tabla salarial'!B30*1.3,IF(C26="Semana 50 horas",'tabla salarial'!B30*1.533,IF(C26="Mes",'tabla salarial'!B30*3.75,0)))))</f>
        <v>0</v>
      </c>
      <c r="F26" s="219"/>
      <c r="G26" s="264">
        <f t="shared" si="0"/>
        <v>0</v>
      </c>
      <c r="H26" s="263">
        <f t="shared" si="1"/>
        <v>0</v>
      </c>
      <c r="I26" s="265">
        <f t="shared" si="2"/>
        <v>0</v>
      </c>
      <c r="J26" s="266">
        <f t="shared" si="3"/>
        <v>0</v>
      </c>
    </row>
    <row r="27" spans="1:10" ht="14.25" thickTop="1" thickBot="1" x14ac:dyDescent="0.25">
      <c r="A27" s="211" t="s">
        <v>279</v>
      </c>
      <c r="B27" s="256"/>
      <c r="C27" s="217"/>
      <c r="D27" s="217"/>
      <c r="E27" s="263">
        <f>(IF(C27="Semana",'tabla salarial'!B31,IF(C27="Semana 45 horas",'tabla salarial'!B31*1.3,IF(C27="Semana 50 horas",'tabla salarial'!B31*1.533,IF(C27="Mes",'tabla salarial'!B31*3.75,0)))))</f>
        <v>0</v>
      </c>
      <c r="F27" s="219"/>
      <c r="G27" s="264">
        <f t="shared" si="0"/>
        <v>0</v>
      </c>
      <c r="H27" s="263">
        <f t="shared" si="1"/>
        <v>0</v>
      </c>
      <c r="I27" s="265">
        <f t="shared" si="2"/>
        <v>0</v>
      </c>
      <c r="J27" s="266">
        <f t="shared" si="3"/>
        <v>0</v>
      </c>
    </row>
    <row r="28" spans="1:10" ht="14.25" thickTop="1" thickBot="1" x14ac:dyDescent="0.25">
      <c r="A28" s="211" t="s">
        <v>278</v>
      </c>
      <c r="B28" s="256"/>
      <c r="C28" s="217"/>
      <c r="D28" s="217"/>
      <c r="E28" s="263">
        <f>(IF(C28="Semana",'tabla salarial'!B32,IF(C28="Semana 45 horas",'tabla salarial'!B32*1.3,IF(C28="Semana 50 horas",'tabla salarial'!B32*1.533,IF(C28="Mes",'tabla salarial'!B32*3.75,0)))))</f>
        <v>0</v>
      </c>
      <c r="F28" s="219"/>
      <c r="G28" s="264">
        <f t="shared" si="0"/>
        <v>0</v>
      </c>
      <c r="H28" s="263">
        <f t="shared" si="1"/>
        <v>0</v>
      </c>
      <c r="I28" s="265">
        <f t="shared" si="2"/>
        <v>0</v>
      </c>
      <c r="J28" s="266">
        <f t="shared" si="3"/>
        <v>0</v>
      </c>
    </row>
    <row r="29" spans="1:10" ht="14.25" thickTop="1" thickBot="1" x14ac:dyDescent="0.25">
      <c r="A29" s="211" t="s">
        <v>140</v>
      </c>
      <c r="B29" s="256"/>
      <c r="C29" s="217"/>
      <c r="D29" s="217"/>
      <c r="E29" s="263">
        <f>(IF(C29="Semana",'tabla salarial'!B33,IF(C29="Semana 45 horas",'tabla salarial'!B33*1.3,IF(C29="Semana 50 horas",'tabla salarial'!B33*1.533,IF(C29="Mes",'tabla salarial'!B33*3.75,0)))))</f>
        <v>0</v>
      </c>
      <c r="F29" s="219"/>
      <c r="G29" s="264">
        <f t="shared" si="0"/>
        <v>0</v>
      </c>
      <c r="H29" s="263">
        <f t="shared" si="1"/>
        <v>0</v>
      </c>
      <c r="I29" s="265">
        <f t="shared" si="2"/>
        <v>0</v>
      </c>
      <c r="J29" s="266">
        <f t="shared" si="3"/>
        <v>0</v>
      </c>
    </row>
    <row r="30" spans="1:10" ht="14.25" thickTop="1" thickBot="1" x14ac:dyDescent="0.25">
      <c r="A30" s="211" t="s">
        <v>141</v>
      </c>
      <c r="B30" s="257"/>
      <c r="C30" s="228"/>
      <c r="D30" s="228"/>
      <c r="E30" s="268">
        <f>(IF(C30="Semana",'tabla salarial'!B34,IF(C30="Semana 45 horas",'tabla salarial'!B34*1.3,IF(C30="Semana 50 horas",'tabla salarial'!B34*1.533,IF(C30="Mes",'tabla salarial'!B34*3.75,0)))))</f>
        <v>0</v>
      </c>
      <c r="F30" s="225"/>
      <c r="G30" s="270">
        <f t="shared" si="0"/>
        <v>0</v>
      </c>
      <c r="H30" s="268">
        <f t="shared" si="1"/>
        <v>0</v>
      </c>
      <c r="I30" s="273">
        <f t="shared" si="2"/>
        <v>0</v>
      </c>
      <c r="J30" s="274">
        <f t="shared" si="3"/>
        <v>0</v>
      </c>
    </row>
    <row r="31" spans="1:10" s="18" customFormat="1" ht="14.25" thickTop="1" thickBot="1" x14ac:dyDescent="0.25">
      <c r="A31" s="210" t="s">
        <v>142</v>
      </c>
      <c r="B31" s="254"/>
      <c r="C31" s="214"/>
      <c r="D31" s="52"/>
      <c r="E31" s="212"/>
      <c r="F31" s="212"/>
      <c r="G31" s="251"/>
      <c r="H31" s="212"/>
      <c r="I31" s="216"/>
      <c r="J31" s="216"/>
    </row>
    <row r="32" spans="1:10" ht="14.25" thickTop="1" thickBot="1" x14ac:dyDescent="0.25">
      <c r="A32" s="211" t="s">
        <v>277</v>
      </c>
      <c r="B32" s="255"/>
      <c r="C32" s="227"/>
      <c r="D32" s="227"/>
      <c r="E32" s="267">
        <f>(IF(C32="Semana",'tabla salarial'!B36,IF(C32="Semana 45 horas",'tabla salarial'!B36*1.3,IF(C32="Semana 50 horas",'tabla salarial'!B36*1.533,IF(C32="Mes",'tabla salarial'!B36*3.75,0)))))</f>
        <v>0</v>
      </c>
      <c r="F32" s="222"/>
      <c r="G32" s="269">
        <f t="shared" si="0"/>
        <v>0</v>
      </c>
      <c r="H32" s="267">
        <f t="shared" si="1"/>
        <v>0</v>
      </c>
      <c r="I32" s="271">
        <f t="shared" si="2"/>
        <v>0</v>
      </c>
      <c r="J32" s="272">
        <f>IFERROR(I32*D32*B32," ")</f>
        <v>0</v>
      </c>
    </row>
    <row r="33" spans="1:11" ht="14.25" thickTop="1" thickBot="1" x14ac:dyDescent="0.25">
      <c r="A33" s="211" t="s">
        <v>144</v>
      </c>
      <c r="B33" s="256"/>
      <c r="C33" s="217"/>
      <c r="D33" s="217"/>
      <c r="E33" s="263">
        <f>(IF(C33="Semana",'tabla salarial'!B37,IF(C33="Semana 45 horas",'tabla salarial'!B37*1.3,IF(C33="Semana 50 horas",'tabla salarial'!B37*1.533,IF(C33="Mes",'tabla salarial'!B37*3.75,0)))))</f>
        <v>0</v>
      </c>
      <c r="F33" s="219"/>
      <c r="G33" s="264">
        <f t="shared" si="0"/>
        <v>0</v>
      </c>
      <c r="H33" s="263">
        <f t="shared" si="1"/>
        <v>0</v>
      </c>
      <c r="I33" s="265">
        <f t="shared" si="2"/>
        <v>0</v>
      </c>
      <c r="J33" s="266">
        <f>IFERROR(I33*D33*B33," ")</f>
        <v>0</v>
      </c>
    </row>
    <row r="34" spans="1:11" ht="14.25" thickTop="1" thickBot="1" x14ac:dyDescent="0.25">
      <c r="A34" s="211" t="s">
        <v>145</v>
      </c>
      <c r="B34" s="257"/>
      <c r="C34" s="228"/>
      <c r="D34" s="228"/>
      <c r="E34" s="268">
        <f>(IF(C34="Semana",'tabla salarial'!B38,IF(C34="Semana 45 horas",'tabla salarial'!B38*1.3,IF(C34="Semana 50 horas",'tabla salarial'!B38*1.533,IF(C34="Mes",'tabla salarial'!B38*3.75,0)))))</f>
        <v>0</v>
      </c>
      <c r="F34" s="225"/>
      <c r="G34" s="270">
        <f t="shared" si="0"/>
        <v>0</v>
      </c>
      <c r="H34" s="268">
        <f t="shared" si="1"/>
        <v>0</v>
      </c>
      <c r="I34" s="273">
        <f t="shared" si="2"/>
        <v>0</v>
      </c>
      <c r="J34" s="274">
        <f>IFERROR(I34*D34*B34," ")</f>
        <v>0</v>
      </c>
    </row>
    <row r="35" spans="1:11" ht="14.25" thickTop="1" thickBot="1" x14ac:dyDescent="0.25">
      <c r="A35" s="210" t="s">
        <v>146</v>
      </c>
      <c r="B35" s="254"/>
      <c r="C35" s="214"/>
      <c r="D35" s="214"/>
      <c r="E35" s="212"/>
      <c r="F35" s="212"/>
      <c r="G35" s="251"/>
      <c r="H35" s="212"/>
      <c r="I35" s="216"/>
      <c r="J35" s="216"/>
    </row>
    <row r="36" spans="1:11" ht="14.25" thickTop="1" thickBot="1" x14ac:dyDescent="0.25">
      <c r="A36" s="211" t="s">
        <v>276</v>
      </c>
      <c r="B36" s="255"/>
      <c r="C36" s="227"/>
      <c r="D36" s="227"/>
      <c r="E36" s="267">
        <f>(IF(C36="Semana",'tabla salarial'!B40,IF(C36="Semana 45 horas",'tabla salarial'!B40*1.3,IF(C36="Semana 50 horas",'tabla salarial'!B40*1.533,IF(C36="Mes",'tabla salarial'!B40*3.75,0)))))</f>
        <v>0</v>
      </c>
      <c r="F36" s="222"/>
      <c r="G36" s="269">
        <f t="shared" si="0"/>
        <v>0</v>
      </c>
      <c r="H36" s="267">
        <f t="shared" si="1"/>
        <v>0</v>
      </c>
      <c r="I36" s="271">
        <f t="shared" si="2"/>
        <v>0</v>
      </c>
      <c r="J36" s="272">
        <f>IFERROR(I36*D36*B36," ")</f>
        <v>0</v>
      </c>
    </row>
    <row r="37" spans="1:11" s="18" customFormat="1" ht="14.25" thickTop="1" thickBot="1" x14ac:dyDescent="0.25">
      <c r="A37" s="211" t="s">
        <v>275</v>
      </c>
      <c r="B37" s="256"/>
      <c r="C37" s="217"/>
      <c r="D37" s="218"/>
      <c r="E37" s="263">
        <f>(IF(C37="Semana",'tabla salarial'!B41,IF(C37="Semana 45 horas",'tabla salarial'!B41*1.3,IF(C37="Semana 50 horas",'tabla salarial'!B41*1.533,IF(C37="Mes",'tabla salarial'!B41*3.75,0)))))</f>
        <v>0</v>
      </c>
      <c r="F37" s="219"/>
      <c r="G37" s="264">
        <f t="shared" si="0"/>
        <v>0</v>
      </c>
      <c r="H37" s="263">
        <f t="shared" si="1"/>
        <v>0</v>
      </c>
      <c r="I37" s="265">
        <f t="shared" si="2"/>
        <v>0</v>
      </c>
      <c r="J37" s="266">
        <f>IFERROR(I37*D37*B37," ")</f>
        <v>0</v>
      </c>
    </row>
    <row r="38" spans="1:11" ht="14.25" thickTop="1" thickBot="1" x14ac:dyDescent="0.25">
      <c r="A38" s="211" t="s">
        <v>149</v>
      </c>
      <c r="B38" s="257"/>
      <c r="C38" s="228"/>
      <c r="D38" s="228"/>
      <c r="E38" s="268">
        <f>(IF(C38="Semana",'tabla salarial'!B42,IF(C38="Semana 45 horas",'tabla salarial'!B42*1.3,IF(C38="Semana 50 horas",'tabla salarial'!B42*1.533,IF(C38="Mes",'tabla salarial'!B42*3.75,0)))))</f>
        <v>0</v>
      </c>
      <c r="F38" s="225"/>
      <c r="G38" s="270">
        <f t="shared" si="0"/>
        <v>0</v>
      </c>
      <c r="H38" s="268">
        <f t="shared" si="1"/>
        <v>0</v>
      </c>
      <c r="I38" s="273">
        <f t="shared" si="2"/>
        <v>0</v>
      </c>
      <c r="J38" s="274">
        <f>IFERROR(I38*D38*B38," ")</f>
        <v>0</v>
      </c>
      <c r="K38" s="19"/>
    </row>
    <row r="39" spans="1:11" ht="14.25" thickTop="1" thickBot="1" x14ac:dyDescent="0.25">
      <c r="A39" s="210" t="s">
        <v>150</v>
      </c>
      <c r="B39" s="254"/>
      <c r="C39" s="214"/>
      <c r="D39" s="214"/>
      <c r="E39" s="212"/>
      <c r="F39" s="212"/>
      <c r="G39" s="251"/>
      <c r="H39" s="212"/>
      <c r="I39" s="216"/>
      <c r="J39" s="216"/>
    </row>
    <row r="40" spans="1:11" ht="14.25" thickTop="1" thickBot="1" x14ac:dyDescent="0.25">
      <c r="A40" s="211" t="s">
        <v>274</v>
      </c>
      <c r="B40" s="255"/>
      <c r="C40" s="227"/>
      <c r="D40" s="227"/>
      <c r="E40" s="267">
        <f>(IF(C40="Semana",'tabla salarial'!B44,IF(C40="Semana 45 horas",'tabla salarial'!B44*1.3,IF(C40="Semana 50 horas",'tabla salarial'!B44*1.533,IF(C40="Mes",'tabla salarial'!B44*3.75,0)))))</f>
        <v>0</v>
      </c>
      <c r="F40" s="222"/>
      <c r="G40" s="269">
        <f t="shared" si="0"/>
        <v>0</v>
      </c>
      <c r="H40" s="267">
        <f t="shared" si="1"/>
        <v>0</v>
      </c>
      <c r="I40" s="271">
        <f t="shared" si="2"/>
        <v>0</v>
      </c>
      <c r="J40" s="272">
        <f>IFERROR(I40*D40*B40," ")</f>
        <v>0</v>
      </c>
    </row>
    <row r="41" spans="1:11" s="18" customFormat="1" ht="14.25" thickTop="1" thickBot="1" x14ac:dyDescent="0.25">
      <c r="A41" s="211" t="s">
        <v>152</v>
      </c>
      <c r="B41" s="256"/>
      <c r="C41" s="217"/>
      <c r="D41" s="218"/>
      <c r="E41" s="263">
        <f>(IF(C41="Semana",'tabla salarial'!B45,IF(C41="Semana 45 horas",'tabla salarial'!B45*1.3,IF(C41="Semana 50 horas",'tabla salarial'!B45*1.533,IF(C41="Mes",'tabla salarial'!B45*3.75,0)))))</f>
        <v>0</v>
      </c>
      <c r="F41" s="220"/>
      <c r="G41" s="264">
        <f t="shared" si="0"/>
        <v>0</v>
      </c>
      <c r="H41" s="263">
        <f t="shared" si="1"/>
        <v>0</v>
      </c>
      <c r="I41" s="265">
        <f t="shared" si="2"/>
        <v>0</v>
      </c>
      <c r="J41" s="266">
        <f>IFERROR(I41*D41*B41," ")</f>
        <v>0</v>
      </c>
    </row>
    <row r="42" spans="1:11" ht="14.25" thickTop="1" thickBot="1" x14ac:dyDescent="0.25">
      <c r="A42" s="211" t="s">
        <v>153</v>
      </c>
      <c r="B42" s="257"/>
      <c r="C42" s="228"/>
      <c r="D42" s="228"/>
      <c r="E42" s="268">
        <f>(IF(C42="Semana",'tabla salarial'!B46,IF(C42="Semana 45 horas",'tabla salarial'!B46*1.3,IF(C42="Semana 50 horas",'tabla salarial'!B46*1.533,IF(C42="Mes",'tabla salarial'!B46*3.75,0)))))</f>
        <v>0</v>
      </c>
      <c r="F42" s="225"/>
      <c r="G42" s="270">
        <f t="shared" si="0"/>
        <v>0</v>
      </c>
      <c r="H42" s="268">
        <f t="shared" si="1"/>
        <v>0</v>
      </c>
      <c r="I42" s="273">
        <f t="shared" si="2"/>
        <v>0</v>
      </c>
      <c r="J42" s="274">
        <f>IFERROR(I42*D42*B42," ")</f>
        <v>0</v>
      </c>
    </row>
    <row r="43" spans="1:11" ht="14.25" thickTop="1" thickBot="1" x14ac:dyDescent="0.25">
      <c r="A43" s="210" t="s">
        <v>154</v>
      </c>
      <c r="B43" s="254"/>
      <c r="C43" s="214"/>
      <c r="D43" s="214"/>
      <c r="E43" s="212"/>
      <c r="F43" s="212"/>
      <c r="G43" s="251"/>
      <c r="H43" s="212"/>
      <c r="I43" s="216"/>
      <c r="J43" s="216"/>
    </row>
    <row r="44" spans="1:11" ht="14.25" thickTop="1" thickBot="1" x14ac:dyDescent="0.25">
      <c r="A44" s="211" t="s">
        <v>273</v>
      </c>
      <c r="B44" s="255"/>
      <c r="C44" s="227"/>
      <c r="D44" s="227"/>
      <c r="E44" s="267">
        <f>(IF(C44="Semana",'tabla salarial'!B48,IF(C44="Semana 45 horas",'tabla salarial'!B48*1.3,IF(C44="Semana 50 horas",'tabla salarial'!B48*1.533,IF(C44="Mes",'tabla salarial'!B48*3.75,0)))))</f>
        <v>0</v>
      </c>
      <c r="F44" s="222"/>
      <c r="G44" s="269">
        <f t="shared" si="0"/>
        <v>0</v>
      </c>
      <c r="H44" s="267">
        <f t="shared" si="1"/>
        <v>0</v>
      </c>
      <c r="I44" s="271">
        <f t="shared" si="2"/>
        <v>0</v>
      </c>
      <c r="J44" s="272">
        <f>IFERROR(I44*D44*B44," ")</f>
        <v>0</v>
      </c>
    </row>
    <row r="45" spans="1:11" ht="14.25" thickTop="1" thickBot="1" x14ac:dyDescent="0.25">
      <c r="A45" s="211" t="s">
        <v>272</v>
      </c>
      <c r="B45" s="256"/>
      <c r="C45" s="217"/>
      <c r="D45" s="217"/>
      <c r="E45" s="263">
        <f>(IF(C45="Semana",'tabla salarial'!B49,IF(C45="Semana 45 horas",'tabla salarial'!B49*1.3,IF(C45="Semana 50 horas",'tabla salarial'!B49*1.533,IF(C45="Mes",'tabla salarial'!B49*3.75,0)))))</f>
        <v>0</v>
      </c>
      <c r="F45" s="219"/>
      <c r="G45" s="264">
        <f t="shared" si="0"/>
        <v>0</v>
      </c>
      <c r="H45" s="263">
        <f t="shared" si="1"/>
        <v>0</v>
      </c>
      <c r="I45" s="265">
        <f t="shared" si="2"/>
        <v>0</v>
      </c>
      <c r="J45" s="266">
        <f>IFERROR(I45*D45*B45," ")</f>
        <v>0</v>
      </c>
    </row>
    <row r="46" spans="1:11" ht="14.25" thickTop="1" thickBot="1" x14ac:dyDescent="0.25">
      <c r="A46" s="211" t="s">
        <v>271</v>
      </c>
      <c r="B46" s="256"/>
      <c r="C46" s="217"/>
      <c r="D46" s="217"/>
      <c r="E46" s="263">
        <f>(IF(C46="Semana",'tabla salarial'!B50,IF(C46="Semana 45 horas",'tabla salarial'!B50*1.3,IF(C46="Semana 50 horas",'tabla salarial'!B50*1.533,IF(C46="Mes",'tabla salarial'!B50*3.75,0)))))</f>
        <v>0</v>
      </c>
      <c r="F46" s="219"/>
      <c r="G46" s="264">
        <f t="shared" si="0"/>
        <v>0</v>
      </c>
      <c r="H46" s="263">
        <f t="shared" si="1"/>
        <v>0</v>
      </c>
      <c r="I46" s="265">
        <f t="shared" si="2"/>
        <v>0</v>
      </c>
      <c r="J46" s="266">
        <f>IFERROR(I46*D46*B46," ")</f>
        <v>0</v>
      </c>
    </row>
    <row r="47" spans="1:11" ht="14.25" thickTop="1" thickBot="1" x14ac:dyDescent="0.25">
      <c r="A47" s="211" t="s">
        <v>158</v>
      </c>
      <c r="B47" s="257"/>
      <c r="C47" s="228"/>
      <c r="D47" s="228"/>
      <c r="E47" s="268">
        <f>(IF(C47="Semana",'tabla salarial'!B51,IF(C47="Semana 45 horas",'tabla salarial'!B51*1.3,IF(C47="Semana 50 horas",'tabla salarial'!B51*1.533,IF(C47="Mes",'tabla salarial'!B51*3.75,0)))))</f>
        <v>0</v>
      </c>
      <c r="F47" s="225"/>
      <c r="G47" s="270">
        <f t="shared" si="0"/>
        <v>0</v>
      </c>
      <c r="H47" s="268">
        <f t="shared" si="1"/>
        <v>0</v>
      </c>
      <c r="I47" s="273">
        <f t="shared" si="2"/>
        <v>0</v>
      </c>
      <c r="J47" s="274">
        <f>IFERROR(I47*D47*B47," ")</f>
        <v>0</v>
      </c>
    </row>
    <row r="48" spans="1:11" ht="14.25" thickTop="1" thickBot="1" x14ac:dyDescent="0.25">
      <c r="A48" s="210" t="s">
        <v>159</v>
      </c>
      <c r="B48" s="254"/>
      <c r="C48" s="214"/>
      <c r="D48" s="214"/>
      <c r="E48" s="212"/>
      <c r="F48" s="212"/>
      <c r="G48" s="251"/>
      <c r="H48" s="212"/>
      <c r="I48" s="216"/>
      <c r="J48" s="216"/>
    </row>
    <row r="49" spans="1:10" s="18" customFormat="1" ht="14.25" thickTop="1" thickBot="1" x14ac:dyDescent="0.25">
      <c r="A49" s="211" t="s">
        <v>270</v>
      </c>
      <c r="B49" s="255"/>
      <c r="C49" s="227"/>
      <c r="D49" s="221"/>
      <c r="E49" s="267">
        <f>(IF(C49="Semana",'tabla salarial'!B53,IF(C49="Semana 45 horas",'tabla salarial'!B53*1.3,IF(C49="Semana 50 horas",'tabla salarial'!B53*1.533,IF(C49="Mes",'tabla salarial'!B53*3.75,0)))))</f>
        <v>0</v>
      </c>
      <c r="F49" s="229"/>
      <c r="G49" s="269">
        <f t="shared" si="0"/>
        <v>0</v>
      </c>
      <c r="H49" s="267">
        <f t="shared" si="1"/>
        <v>0</v>
      </c>
      <c r="I49" s="271">
        <f t="shared" si="2"/>
        <v>0</v>
      </c>
      <c r="J49" s="272">
        <f t="shared" ref="J49:J55" si="4">IFERROR(I49*D49*B49," ")</f>
        <v>0</v>
      </c>
    </row>
    <row r="50" spans="1:10" ht="14.25" thickTop="1" thickBot="1" x14ac:dyDescent="0.25">
      <c r="A50" s="211" t="s">
        <v>161</v>
      </c>
      <c r="B50" s="256"/>
      <c r="C50" s="217"/>
      <c r="D50" s="217"/>
      <c r="E50" s="263">
        <f>(IF(C50="Semana",'tabla salarial'!B54,IF(C50="Semana 45 horas",'tabla salarial'!B54*1.3,IF(C50="Semana 50 horas",'tabla salarial'!B54*1.533,IF(C50="Mes",'tabla salarial'!B54*3.75,0)))))</f>
        <v>0</v>
      </c>
      <c r="F50" s="219"/>
      <c r="G50" s="264">
        <f t="shared" si="0"/>
        <v>0</v>
      </c>
      <c r="H50" s="263">
        <f t="shared" si="1"/>
        <v>0</v>
      </c>
      <c r="I50" s="265">
        <f t="shared" si="2"/>
        <v>0</v>
      </c>
      <c r="J50" s="266">
        <f t="shared" si="4"/>
        <v>0</v>
      </c>
    </row>
    <row r="51" spans="1:10" ht="14.25" thickTop="1" thickBot="1" x14ac:dyDescent="0.25">
      <c r="A51" s="211" t="s">
        <v>162</v>
      </c>
      <c r="B51" s="256"/>
      <c r="C51" s="217"/>
      <c r="D51" s="217"/>
      <c r="E51" s="263">
        <f>(IF(C51="Semana",'tabla salarial'!B55,IF(C51="Semana 45 horas",'tabla salarial'!B55*1.3,IF(C51="Semana 50 horas",'tabla salarial'!B55*1.533,IF(C51="Mes",'tabla salarial'!B55*3.75,0)))))</f>
        <v>0</v>
      </c>
      <c r="F51" s="219"/>
      <c r="G51" s="264">
        <f t="shared" si="0"/>
        <v>0</v>
      </c>
      <c r="H51" s="263">
        <f t="shared" si="1"/>
        <v>0</v>
      </c>
      <c r="I51" s="265">
        <f t="shared" si="2"/>
        <v>0</v>
      </c>
      <c r="J51" s="266">
        <f t="shared" si="4"/>
        <v>0</v>
      </c>
    </row>
    <row r="52" spans="1:10" ht="14.25" thickTop="1" thickBot="1" x14ac:dyDescent="0.25">
      <c r="A52" s="211" t="s">
        <v>269</v>
      </c>
      <c r="B52" s="256"/>
      <c r="C52" s="217"/>
      <c r="D52" s="217"/>
      <c r="E52" s="263">
        <f>(IF(C52="Semana",'tabla salarial'!B56,IF(C52="Semana 45 horas",'tabla salarial'!B56*1.3,IF(C52="Semana 50 horas",'tabla salarial'!B56*1.533,IF(C52="Mes",'tabla salarial'!B56*3.75,0)))))</f>
        <v>0</v>
      </c>
      <c r="F52" s="219"/>
      <c r="G52" s="264">
        <f t="shared" si="0"/>
        <v>0</v>
      </c>
      <c r="H52" s="263">
        <f t="shared" si="1"/>
        <v>0</v>
      </c>
      <c r="I52" s="265">
        <f t="shared" si="2"/>
        <v>0</v>
      </c>
      <c r="J52" s="266">
        <f t="shared" si="4"/>
        <v>0</v>
      </c>
    </row>
    <row r="53" spans="1:10" s="18" customFormat="1" ht="14.25" thickTop="1" thickBot="1" x14ac:dyDescent="0.25">
      <c r="A53" s="211" t="s">
        <v>164</v>
      </c>
      <c r="B53" s="256"/>
      <c r="C53" s="217"/>
      <c r="D53" s="218"/>
      <c r="E53" s="263">
        <f>(IF(C53="Semana",'tabla salarial'!B57,IF(C53="Semana 45 horas",'tabla salarial'!B57*1.3,IF(C53="Semana 50 horas",'tabla salarial'!B57*1.533,IF(C53="Mes",'tabla salarial'!B57*3.75,0)))))</f>
        <v>0</v>
      </c>
      <c r="F53" s="220"/>
      <c r="G53" s="264">
        <f t="shared" si="0"/>
        <v>0</v>
      </c>
      <c r="H53" s="263">
        <f t="shared" si="1"/>
        <v>0</v>
      </c>
      <c r="I53" s="265">
        <f t="shared" si="2"/>
        <v>0</v>
      </c>
      <c r="J53" s="266">
        <f t="shared" si="4"/>
        <v>0</v>
      </c>
    </row>
    <row r="54" spans="1:10" ht="14.25" thickTop="1" thickBot="1" x14ac:dyDescent="0.25">
      <c r="A54" s="211" t="s">
        <v>165</v>
      </c>
      <c r="B54" s="256"/>
      <c r="C54" s="217"/>
      <c r="D54" s="217"/>
      <c r="E54" s="263">
        <f>(IF(C54="Semana",'tabla salarial'!B58,IF(C54="Semana 45 horas",'tabla salarial'!B58*1.3,IF(C54="Semana 50 horas",'tabla salarial'!B58*1.533,IF(C54="Mes",'tabla salarial'!B58*3.75,0)))))</f>
        <v>0</v>
      </c>
      <c r="F54" s="219"/>
      <c r="G54" s="264">
        <f t="shared" si="0"/>
        <v>0</v>
      </c>
      <c r="H54" s="263">
        <f t="shared" si="1"/>
        <v>0</v>
      </c>
      <c r="I54" s="265">
        <f t="shared" si="2"/>
        <v>0</v>
      </c>
      <c r="J54" s="266">
        <f t="shared" si="4"/>
        <v>0</v>
      </c>
    </row>
    <row r="55" spans="1:10" ht="14.25" thickTop="1" thickBot="1" x14ac:dyDescent="0.25">
      <c r="A55" s="211" t="s">
        <v>166</v>
      </c>
      <c r="B55" s="257"/>
      <c r="C55" s="228"/>
      <c r="D55" s="228"/>
      <c r="E55" s="268">
        <f>(IF(C55="Semana",'tabla salarial'!B59,IF(C55="Semana 45 horas",'tabla salarial'!B59*1.3,IF(C55="Semana 50 horas",'tabla salarial'!B59*1.533,IF(C55="Mes",'tabla salarial'!B59*3.75,0)))))</f>
        <v>0</v>
      </c>
      <c r="F55" s="225"/>
      <c r="G55" s="270">
        <f t="shared" si="0"/>
        <v>0</v>
      </c>
      <c r="H55" s="268">
        <f t="shared" si="1"/>
        <v>0</v>
      </c>
      <c r="I55" s="273">
        <f t="shared" si="2"/>
        <v>0</v>
      </c>
      <c r="J55" s="274">
        <f t="shared" si="4"/>
        <v>0</v>
      </c>
    </row>
    <row r="56" spans="1:10" ht="14.25" thickTop="1" thickBot="1" x14ac:dyDescent="0.25">
      <c r="A56" s="210" t="s">
        <v>167</v>
      </c>
      <c r="B56" s="254"/>
      <c r="C56" s="214"/>
      <c r="D56" s="214"/>
      <c r="E56" s="212"/>
      <c r="F56" s="212"/>
      <c r="G56" s="251"/>
      <c r="H56" s="212"/>
      <c r="I56" s="216"/>
      <c r="J56" s="216"/>
    </row>
    <row r="57" spans="1:10" ht="14.25" thickTop="1" thickBot="1" x14ac:dyDescent="0.25">
      <c r="A57" s="211" t="s">
        <v>268</v>
      </c>
      <c r="B57" s="255"/>
      <c r="C57" s="227"/>
      <c r="D57" s="227"/>
      <c r="E57" s="267">
        <f>(IF(C57="Semana",'tabla salarial'!B61,IF(C57="Semana 45 horas",'tabla salarial'!B61*1.3,IF(C57="Semana 50 horas",'tabla salarial'!B61*1.533,IF(C57="Mes",'tabla salarial'!B61*3.75,0)))))</f>
        <v>0</v>
      </c>
      <c r="F57" s="222"/>
      <c r="G57" s="269">
        <f t="shared" si="0"/>
        <v>0</v>
      </c>
      <c r="H57" s="267">
        <f t="shared" si="1"/>
        <v>0</v>
      </c>
      <c r="I57" s="271">
        <f t="shared" si="2"/>
        <v>0</v>
      </c>
      <c r="J57" s="272">
        <f t="shared" ref="J57:J64" si="5">IFERROR(I57*D57*B57," ")</f>
        <v>0</v>
      </c>
    </row>
    <row r="58" spans="1:10" ht="14.25" thickTop="1" thickBot="1" x14ac:dyDescent="0.25">
      <c r="A58" s="211" t="s">
        <v>267</v>
      </c>
      <c r="B58" s="256"/>
      <c r="C58" s="217"/>
      <c r="D58" s="217"/>
      <c r="E58" s="263">
        <f>(IF(C58="Semana",'tabla salarial'!B62,IF(C58="Semana 45 horas",'tabla salarial'!B62*1.3,IF(C58="Semana 50 horas",'tabla salarial'!B62*1.533,IF(C58="Mes",'tabla salarial'!B62*3.75,0)))))</f>
        <v>0</v>
      </c>
      <c r="F58" s="219"/>
      <c r="G58" s="264">
        <f t="shared" si="0"/>
        <v>0</v>
      </c>
      <c r="H58" s="263">
        <f t="shared" si="1"/>
        <v>0</v>
      </c>
      <c r="I58" s="265">
        <f t="shared" si="2"/>
        <v>0</v>
      </c>
      <c r="J58" s="266">
        <f t="shared" si="5"/>
        <v>0</v>
      </c>
    </row>
    <row r="59" spans="1:10" ht="14.25" thickTop="1" thickBot="1" x14ac:dyDescent="0.25">
      <c r="A59" s="211" t="s">
        <v>266</v>
      </c>
      <c r="B59" s="256"/>
      <c r="C59" s="217"/>
      <c r="D59" s="217"/>
      <c r="E59" s="263">
        <f>(IF(C59="Semana",'tabla salarial'!B63,IF(C59="Semana 45 horas",'tabla salarial'!B63*1.3,IF(C59="Semana 50 horas",'tabla salarial'!B63*1.533,IF(C59="Mes",'tabla salarial'!B63*3.75,0)))))</f>
        <v>0</v>
      </c>
      <c r="F59" s="219"/>
      <c r="G59" s="264">
        <f t="shared" si="0"/>
        <v>0</v>
      </c>
      <c r="H59" s="263">
        <f t="shared" si="1"/>
        <v>0</v>
      </c>
      <c r="I59" s="265">
        <f t="shared" si="2"/>
        <v>0</v>
      </c>
      <c r="J59" s="266">
        <f t="shared" si="5"/>
        <v>0</v>
      </c>
    </row>
    <row r="60" spans="1:10" s="18" customFormat="1" ht="14.25" thickTop="1" thickBot="1" x14ac:dyDescent="0.25">
      <c r="A60" s="211" t="s">
        <v>265</v>
      </c>
      <c r="B60" s="256"/>
      <c r="C60" s="217"/>
      <c r="D60" s="218"/>
      <c r="E60" s="263">
        <f>(IF(C60="Semana",'tabla salarial'!B64,IF(C60="Semana 45 horas",'tabla salarial'!B64*1.3,IF(C60="Semana 50 horas",'tabla salarial'!B64*1.533,IF(C60="Mes",'tabla salarial'!B64*3.75,0)))))</f>
        <v>0</v>
      </c>
      <c r="F60" s="220"/>
      <c r="G60" s="264">
        <f t="shared" si="0"/>
        <v>0</v>
      </c>
      <c r="H60" s="263">
        <f t="shared" si="1"/>
        <v>0</v>
      </c>
      <c r="I60" s="265">
        <f t="shared" si="2"/>
        <v>0</v>
      </c>
      <c r="J60" s="266">
        <f t="shared" si="5"/>
        <v>0</v>
      </c>
    </row>
    <row r="61" spans="1:10" ht="14.25" thickTop="1" thickBot="1" x14ac:dyDescent="0.25">
      <c r="A61" s="211" t="s">
        <v>264</v>
      </c>
      <c r="B61" s="256"/>
      <c r="C61" s="217"/>
      <c r="D61" s="217"/>
      <c r="E61" s="263">
        <f>(IF(C61="Semana",'tabla salarial'!B65,IF(C61="Semana 45 horas",'tabla salarial'!B65*1.3,IF(C61="Semana 50 horas",'tabla salarial'!B65*1.533,IF(C61="Mes",'tabla salarial'!B65*3.75,0)))))</f>
        <v>0</v>
      </c>
      <c r="F61" s="219"/>
      <c r="G61" s="264">
        <f t="shared" si="0"/>
        <v>0</v>
      </c>
      <c r="H61" s="263">
        <f t="shared" si="1"/>
        <v>0</v>
      </c>
      <c r="I61" s="265">
        <f t="shared" si="2"/>
        <v>0</v>
      </c>
      <c r="J61" s="266">
        <f t="shared" si="5"/>
        <v>0</v>
      </c>
    </row>
    <row r="62" spans="1:10" ht="14.25" thickTop="1" thickBot="1" x14ac:dyDescent="0.25">
      <c r="A62" s="211" t="s">
        <v>263</v>
      </c>
      <c r="B62" s="256"/>
      <c r="C62" s="217"/>
      <c r="D62" s="217"/>
      <c r="E62" s="263">
        <f>(IF(C62="Semana",'tabla salarial'!B66,IF(C62="Semana 45 horas",'tabla salarial'!B66*1.3,IF(C62="Semana 50 horas",'tabla salarial'!B66*1.533,IF(C62="Mes",'tabla salarial'!B66*3.75,0)))))</f>
        <v>0</v>
      </c>
      <c r="F62" s="219"/>
      <c r="G62" s="264">
        <f t="shared" si="0"/>
        <v>0</v>
      </c>
      <c r="H62" s="263">
        <f t="shared" si="1"/>
        <v>0</v>
      </c>
      <c r="I62" s="265">
        <f t="shared" si="2"/>
        <v>0</v>
      </c>
      <c r="J62" s="266">
        <f t="shared" si="5"/>
        <v>0</v>
      </c>
    </row>
    <row r="63" spans="1:10" ht="14.25" thickTop="1" thickBot="1" x14ac:dyDescent="0.25">
      <c r="A63" s="211" t="s">
        <v>262</v>
      </c>
      <c r="B63" s="256"/>
      <c r="C63" s="217"/>
      <c r="D63" s="217"/>
      <c r="E63" s="263">
        <f>(IF(C63="Semana",'tabla salarial'!B67,IF(C63="Semana 45 horas",'tabla salarial'!B67*1.3,IF(C63="Semana 50 horas",'tabla salarial'!B67*1.533,IF(C63="Mes",'tabla salarial'!B67*3.75,0)))))</f>
        <v>0</v>
      </c>
      <c r="F63" s="219"/>
      <c r="G63" s="264">
        <f t="shared" si="0"/>
        <v>0</v>
      </c>
      <c r="H63" s="263">
        <f t="shared" si="1"/>
        <v>0</v>
      </c>
      <c r="I63" s="265">
        <f t="shared" si="2"/>
        <v>0</v>
      </c>
      <c r="J63" s="266">
        <f t="shared" si="5"/>
        <v>0</v>
      </c>
    </row>
    <row r="64" spans="1:10" s="18" customFormat="1" ht="14.25" thickTop="1" thickBot="1" x14ac:dyDescent="0.25">
      <c r="A64" s="211" t="s">
        <v>261</v>
      </c>
      <c r="B64" s="257"/>
      <c r="C64" s="228"/>
      <c r="D64" s="230"/>
      <c r="E64" s="268">
        <f>(IF(C64="Semana",'tabla salarial'!B68,IF(C64="Semana 45 horas",'tabla salarial'!B68*1.3,IF(C64="Semana 50 horas",'tabla salarial'!B68*1.533,IF(C64="Mes",'tabla salarial'!B68*3.75,0)))))</f>
        <v>0</v>
      </c>
      <c r="F64" s="224"/>
      <c r="G64" s="270">
        <f t="shared" si="0"/>
        <v>0</v>
      </c>
      <c r="H64" s="268">
        <f t="shared" si="1"/>
        <v>0</v>
      </c>
      <c r="I64" s="273">
        <f t="shared" si="2"/>
        <v>0</v>
      </c>
      <c r="J64" s="274">
        <f t="shared" si="5"/>
        <v>0</v>
      </c>
    </row>
    <row r="65" spans="1:10" ht="14.25" thickTop="1" thickBot="1" x14ac:dyDescent="0.25">
      <c r="A65" s="210" t="s">
        <v>176</v>
      </c>
      <c r="B65" s="254"/>
      <c r="C65" s="214"/>
      <c r="D65" s="214"/>
      <c r="E65" s="212"/>
      <c r="F65" s="212"/>
      <c r="G65" s="251"/>
      <c r="H65" s="212"/>
      <c r="I65" s="216"/>
      <c r="J65" s="216"/>
    </row>
    <row r="66" spans="1:10" ht="14.25" thickTop="1" thickBot="1" x14ac:dyDescent="0.25">
      <c r="A66" s="211" t="s">
        <v>177</v>
      </c>
      <c r="B66" s="255"/>
      <c r="C66" s="227"/>
      <c r="D66" s="227"/>
      <c r="E66" s="267">
        <f>(IF(C66="Semana",'tabla salarial'!B70,IF(C66="Semana 45 horas",'tabla salarial'!B70*1.3,IF(C66="Semana 50 horas",'tabla salarial'!B70*1.533,IF(C66="Mes",'tabla salarial'!B70*3.75,0)))))</f>
        <v>0</v>
      </c>
      <c r="F66" s="222"/>
      <c r="G66" s="269">
        <f t="shared" si="0"/>
        <v>0</v>
      </c>
      <c r="H66" s="267">
        <f t="shared" si="1"/>
        <v>0</v>
      </c>
      <c r="I66" s="271">
        <f t="shared" si="2"/>
        <v>0</v>
      </c>
      <c r="J66" s="272">
        <f t="shared" ref="J66:J71" si="6">IFERROR(I66*D66*B66," ")</f>
        <v>0</v>
      </c>
    </row>
    <row r="67" spans="1:10" ht="14.25" thickTop="1" thickBot="1" x14ac:dyDescent="0.25">
      <c r="A67" s="211" t="s">
        <v>178</v>
      </c>
      <c r="B67" s="256"/>
      <c r="C67" s="217"/>
      <c r="D67" s="217"/>
      <c r="E67" s="263">
        <f>(IF(C67="Semana",'tabla salarial'!B71,IF(C67="Semana 45 horas",'tabla salarial'!B71*1.3,IF(C67="Semana 50 horas",'tabla salarial'!B71*1.533,IF(C67="Mes",'tabla salarial'!B71*3.75,0)))))</f>
        <v>0</v>
      </c>
      <c r="F67" s="219"/>
      <c r="G67" s="264">
        <f t="shared" si="0"/>
        <v>0</v>
      </c>
      <c r="H67" s="263">
        <f t="shared" si="1"/>
        <v>0</v>
      </c>
      <c r="I67" s="265">
        <f t="shared" si="2"/>
        <v>0</v>
      </c>
      <c r="J67" s="266">
        <f t="shared" si="6"/>
        <v>0</v>
      </c>
    </row>
    <row r="68" spans="1:10" ht="14.25" thickTop="1" thickBot="1" x14ac:dyDescent="0.25">
      <c r="A68" s="211" t="s">
        <v>179</v>
      </c>
      <c r="B68" s="256"/>
      <c r="C68" s="217"/>
      <c r="D68" s="217"/>
      <c r="E68" s="263">
        <f>(IF(C68="Semana",'tabla salarial'!B72,IF(C68="Semana 45 horas",'tabla salarial'!B72*1.3,IF(C68="Semana 50 horas",'tabla salarial'!B72*1.533,IF(C68="Mes",'tabla salarial'!B72*3.75,0)))))</f>
        <v>0</v>
      </c>
      <c r="F68" s="219"/>
      <c r="G68" s="264">
        <f t="shared" si="0"/>
        <v>0</v>
      </c>
      <c r="H68" s="263">
        <f t="shared" si="1"/>
        <v>0</v>
      </c>
      <c r="I68" s="265">
        <f t="shared" si="2"/>
        <v>0</v>
      </c>
      <c r="J68" s="266">
        <f t="shared" si="6"/>
        <v>0</v>
      </c>
    </row>
    <row r="69" spans="1:10" s="18" customFormat="1" ht="14.25" thickTop="1" thickBot="1" x14ac:dyDescent="0.25">
      <c r="A69" s="211" t="s">
        <v>260</v>
      </c>
      <c r="B69" s="256"/>
      <c r="C69" s="217"/>
      <c r="D69" s="218"/>
      <c r="E69" s="263">
        <f>(IF(C69="Semana",'tabla salarial'!B73,IF(C69="Semana 45 horas",'tabla salarial'!B73*1.3,IF(C69="Semana 50 horas",'tabla salarial'!B73*1.533,IF(C69="Mes",'tabla salarial'!B73*3.75,0)))))</f>
        <v>0</v>
      </c>
      <c r="F69" s="220"/>
      <c r="G69" s="264">
        <f t="shared" si="0"/>
        <v>0</v>
      </c>
      <c r="H69" s="263">
        <f t="shared" si="1"/>
        <v>0</v>
      </c>
      <c r="I69" s="265">
        <f t="shared" si="2"/>
        <v>0</v>
      </c>
      <c r="J69" s="266">
        <f t="shared" si="6"/>
        <v>0</v>
      </c>
    </row>
    <row r="70" spans="1:10" ht="14.25" thickTop="1" thickBot="1" x14ac:dyDescent="0.25">
      <c r="A70" s="211" t="s">
        <v>181</v>
      </c>
      <c r="B70" s="256"/>
      <c r="C70" s="217"/>
      <c r="D70" s="217"/>
      <c r="E70" s="263">
        <f>(IF(C70="Semana",'tabla salarial'!B74,IF(C70="Semana 45 horas",'tabla salarial'!B74*1.3,IF(C70="Semana 50 horas",'tabla salarial'!B74*1.533,IF(C70="Mes",'tabla salarial'!B74*3.75,0)))))</f>
        <v>0</v>
      </c>
      <c r="F70" s="219"/>
      <c r="G70" s="264">
        <f t="shared" si="0"/>
        <v>0</v>
      </c>
      <c r="H70" s="263">
        <f t="shared" si="1"/>
        <v>0</v>
      </c>
      <c r="I70" s="265">
        <f t="shared" si="2"/>
        <v>0</v>
      </c>
      <c r="J70" s="266">
        <f t="shared" si="6"/>
        <v>0</v>
      </c>
    </row>
    <row r="71" spans="1:10" ht="14.25" thickTop="1" thickBot="1" x14ac:dyDescent="0.25">
      <c r="A71" s="211" t="s">
        <v>259</v>
      </c>
      <c r="B71" s="257"/>
      <c r="C71" s="228"/>
      <c r="D71" s="228"/>
      <c r="E71" s="268">
        <f>(IF(C71="Semana",'tabla salarial'!B75,IF(C71="Semana 45 horas",'tabla salarial'!B75*1.3,IF(C71="Semana 50 horas",'tabla salarial'!B75*1.533,IF(C71="Mes",'tabla salarial'!B75*3.75,0)))))</f>
        <v>0</v>
      </c>
      <c r="F71" s="225"/>
      <c r="G71" s="270">
        <f t="shared" si="0"/>
        <v>0</v>
      </c>
      <c r="H71" s="268">
        <f t="shared" si="1"/>
        <v>0</v>
      </c>
      <c r="I71" s="273">
        <f t="shared" si="2"/>
        <v>0</v>
      </c>
      <c r="J71" s="274">
        <f t="shared" si="6"/>
        <v>0</v>
      </c>
    </row>
    <row r="72" spans="1:10" ht="14.25" thickTop="1" thickBot="1" x14ac:dyDescent="0.25">
      <c r="A72" s="210" t="s">
        <v>183</v>
      </c>
      <c r="B72" s="254"/>
      <c r="C72" s="214"/>
      <c r="D72" s="214"/>
      <c r="E72" s="212"/>
      <c r="F72" s="212"/>
      <c r="G72" s="251"/>
      <c r="H72" s="212"/>
      <c r="I72" s="216"/>
      <c r="J72" s="216"/>
    </row>
    <row r="73" spans="1:10" ht="14.25" thickTop="1" thickBot="1" x14ac:dyDescent="0.25">
      <c r="A73" s="226" t="s">
        <v>184</v>
      </c>
      <c r="B73" s="254"/>
      <c r="C73" s="214"/>
      <c r="D73" s="214"/>
      <c r="E73" s="212"/>
      <c r="F73" s="212"/>
      <c r="G73" s="251"/>
      <c r="H73" s="212"/>
      <c r="I73" s="216"/>
      <c r="J73" s="216"/>
    </row>
    <row r="74" spans="1:10" ht="14.25" thickTop="1" thickBot="1" x14ac:dyDescent="0.25">
      <c r="A74" s="211" t="s">
        <v>258</v>
      </c>
      <c r="B74" s="255"/>
      <c r="C74" s="227"/>
      <c r="D74" s="227"/>
      <c r="E74" s="267">
        <f>(IF(C74="Semana",'tabla salarial'!B78,IF(C74="Semana 45 horas",'tabla salarial'!B78*1.3,IF(C74="Semana 50 horas",'tabla salarial'!B78*1.533,IF(C74="Mes",'tabla salarial'!B78*3.75,0)))))</f>
        <v>0</v>
      </c>
      <c r="F74" s="222"/>
      <c r="G74" s="269">
        <f t="shared" si="0"/>
        <v>0</v>
      </c>
      <c r="H74" s="267">
        <f t="shared" si="1"/>
        <v>0</v>
      </c>
      <c r="I74" s="271">
        <f t="shared" si="2"/>
        <v>0</v>
      </c>
      <c r="J74" s="272">
        <f>IFERROR(I74*D74*B74," ")</f>
        <v>0</v>
      </c>
    </row>
    <row r="75" spans="1:10" ht="14.25" thickTop="1" thickBot="1" x14ac:dyDescent="0.25">
      <c r="A75" s="211" t="s">
        <v>186</v>
      </c>
      <c r="B75" s="256"/>
      <c r="C75" s="217"/>
      <c r="D75" s="217"/>
      <c r="E75" s="263">
        <f>(IF(C75="Semana",'tabla salarial'!B79,IF(C75="Semana 45 horas",'tabla salarial'!B79*1.3,IF(C75="Semana 50 horas",'tabla salarial'!B79*1.533,IF(C75="Mes",'tabla salarial'!B79*3.75,0)))))</f>
        <v>0</v>
      </c>
      <c r="F75" s="219"/>
      <c r="G75" s="264">
        <f t="shared" si="0"/>
        <v>0</v>
      </c>
      <c r="H75" s="263">
        <f t="shared" si="1"/>
        <v>0</v>
      </c>
      <c r="I75" s="265">
        <f t="shared" si="2"/>
        <v>0</v>
      </c>
      <c r="J75" s="266">
        <f>IFERROR(I75*D75*B75," ")</f>
        <v>0</v>
      </c>
    </row>
    <row r="76" spans="1:10" ht="14.25" thickTop="1" thickBot="1" x14ac:dyDescent="0.25">
      <c r="A76" s="211" t="s">
        <v>187</v>
      </c>
      <c r="B76" s="257"/>
      <c r="C76" s="228"/>
      <c r="D76" s="228"/>
      <c r="E76" s="268">
        <f>(IF(C76="Semana",'tabla salarial'!B80,IF(C76="Semana 45 horas",'tabla salarial'!B80*1.3,IF(C76="Semana 50 horas",'tabla salarial'!B80*1.533,IF(C76="Mes",'tabla salarial'!B80*3.75,0)))))</f>
        <v>0</v>
      </c>
      <c r="F76" s="225"/>
      <c r="G76" s="270">
        <f t="shared" ref="G76:G92" si="7">(E76+F76)*0.317</f>
        <v>0</v>
      </c>
      <c r="H76" s="268">
        <f t="shared" ref="H76:H92" si="8">IFERROR(IF(C76="Mes",((E76+F76)/30)*0.9863,((E76+F76)/7)*0.9863)," ")</f>
        <v>0</v>
      </c>
      <c r="I76" s="273">
        <f t="shared" ref="I76:I96" si="9">IFERROR(E76+G76+H76+F76," ")</f>
        <v>0</v>
      </c>
      <c r="J76" s="274">
        <f>IFERROR(I76*D76*B76," ")</f>
        <v>0</v>
      </c>
    </row>
    <row r="77" spans="1:10" ht="14.25" thickTop="1" thickBot="1" x14ac:dyDescent="0.25">
      <c r="A77" s="226" t="s">
        <v>188</v>
      </c>
      <c r="B77" s="254"/>
      <c r="C77" s="214"/>
      <c r="D77" s="214"/>
      <c r="E77" s="212"/>
      <c r="F77" s="212"/>
      <c r="G77" s="251"/>
      <c r="H77" s="212"/>
      <c r="I77" s="216"/>
      <c r="J77" s="216"/>
    </row>
    <row r="78" spans="1:10" ht="14.25" thickTop="1" thickBot="1" x14ac:dyDescent="0.25">
      <c r="A78" s="211" t="s">
        <v>257</v>
      </c>
      <c r="B78" s="255"/>
      <c r="C78" s="227"/>
      <c r="D78" s="227"/>
      <c r="E78" s="267">
        <f>(IF(C78="Semana",'tabla salarial'!B82,IF(C78="Semana 45 horas",'tabla salarial'!B82*1.3,IF(C78="Semana 50 horas",'tabla salarial'!B82*1.533,IF(C78="Mes",'tabla salarial'!B82*3.75,0)))))</f>
        <v>0</v>
      </c>
      <c r="F78" s="222"/>
      <c r="G78" s="269">
        <f t="shared" si="7"/>
        <v>0</v>
      </c>
      <c r="H78" s="267">
        <f t="shared" si="8"/>
        <v>0</v>
      </c>
      <c r="I78" s="271">
        <f t="shared" si="9"/>
        <v>0</v>
      </c>
      <c r="J78" s="272">
        <f>IFERROR(I78*D78*B78," ")</f>
        <v>0</v>
      </c>
    </row>
    <row r="79" spans="1:10" ht="14.25" thickTop="1" thickBot="1" x14ac:dyDescent="0.25">
      <c r="A79" s="211" t="s">
        <v>190</v>
      </c>
      <c r="B79" s="256"/>
      <c r="C79" s="217"/>
      <c r="D79" s="217"/>
      <c r="E79" s="263">
        <f>(IF(C79="Semana",'tabla salarial'!B83,IF(C79="Semana 45 horas",'tabla salarial'!B83*1.3,IF(C79="Semana 50 horas",'tabla salarial'!B83*1.533,IF(C79="Mes",'tabla salarial'!B83*3.75,0)))))</f>
        <v>0</v>
      </c>
      <c r="F79" s="219"/>
      <c r="G79" s="264">
        <f t="shared" si="7"/>
        <v>0</v>
      </c>
      <c r="H79" s="263">
        <f t="shared" si="8"/>
        <v>0</v>
      </c>
      <c r="I79" s="265">
        <f t="shared" si="9"/>
        <v>0</v>
      </c>
      <c r="J79" s="266">
        <f>IFERROR(I79*D79*B79," ")</f>
        <v>0</v>
      </c>
    </row>
    <row r="80" spans="1:10" ht="14.25" thickTop="1" thickBot="1" x14ac:dyDescent="0.25">
      <c r="A80" s="211" t="s">
        <v>191</v>
      </c>
      <c r="B80" s="257"/>
      <c r="C80" s="228"/>
      <c r="D80" s="228"/>
      <c r="E80" s="268">
        <f>(IF(C80="Semana",'tabla salarial'!B84,IF(C80="Semana 45 horas",'tabla salarial'!B84*1.3,IF(C80="Semana 50 horas",'tabla salarial'!B84*1.533,IF(C80="Mes",'tabla salarial'!B84*3.75,0)))))</f>
        <v>0</v>
      </c>
      <c r="F80" s="225"/>
      <c r="G80" s="270">
        <f t="shared" si="7"/>
        <v>0</v>
      </c>
      <c r="H80" s="268">
        <f t="shared" si="8"/>
        <v>0</v>
      </c>
      <c r="I80" s="273">
        <f t="shared" si="9"/>
        <v>0</v>
      </c>
      <c r="J80" s="274">
        <f>IFERROR(I80*D80*B80," ")</f>
        <v>0</v>
      </c>
    </row>
    <row r="81" spans="1:10" ht="14.25" thickTop="1" thickBot="1" x14ac:dyDescent="0.25">
      <c r="A81" s="210" t="s">
        <v>192</v>
      </c>
      <c r="B81" s="254"/>
      <c r="C81" s="214"/>
      <c r="D81" s="214"/>
      <c r="E81" s="212"/>
      <c r="F81" s="212"/>
      <c r="G81" s="251"/>
      <c r="H81" s="212"/>
      <c r="I81" s="216"/>
      <c r="J81" s="216"/>
    </row>
    <row r="82" spans="1:10" ht="14.25" thickTop="1" thickBot="1" x14ac:dyDescent="0.25">
      <c r="A82" s="211" t="s">
        <v>256</v>
      </c>
      <c r="B82" s="255"/>
      <c r="C82" s="227"/>
      <c r="D82" s="227"/>
      <c r="E82" s="267">
        <f>(IF(C82="Semana",'tabla salarial'!B86,IF(C82="Semana 45 horas",'tabla salarial'!B86*1.3,IF(C82="Semana 50 horas",'tabla salarial'!B86*1.533,IF(C82="Mes",'tabla salarial'!B86*3.75,0)))))</f>
        <v>0</v>
      </c>
      <c r="F82" s="222"/>
      <c r="G82" s="269">
        <f t="shared" si="7"/>
        <v>0</v>
      </c>
      <c r="H82" s="267">
        <f t="shared" si="8"/>
        <v>0</v>
      </c>
      <c r="I82" s="271">
        <f t="shared" si="9"/>
        <v>0</v>
      </c>
      <c r="J82" s="272">
        <f>IFERROR(I82*D82*B82," ")</f>
        <v>0</v>
      </c>
    </row>
    <row r="83" spans="1:10" ht="14.25" thickTop="1" thickBot="1" x14ac:dyDescent="0.25">
      <c r="A83" s="211" t="s">
        <v>194</v>
      </c>
      <c r="B83" s="256"/>
      <c r="C83" s="217"/>
      <c r="D83" s="217"/>
      <c r="E83" s="263">
        <f>(IF(C83="Semana",'tabla salarial'!B87,IF(C83="Semana 45 horas",'tabla salarial'!B87*1.3,IF(C83="Semana 50 horas",'tabla salarial'!B87*1.533,IF(C83="Mes",'tabla salarial'!B87*3.75,0)))))</f>
        <v>0</v>
      </c>
      <c r="F83" s="219"/>
      <c r="G83" s="264">
        <f t="shared" si="7"/>
        <v>0</v>
      </c>
      <c r="H83" s="263">
        <f t="shared" si="8"/>
        <v>0</v>
      </c>
      <c r="I83" s="265">
        <f t="shared" si="9"/>
        <v>0</v>
      </c>
      <c r="J83" s="266">
        <f>IFERROR(I83*D83*B83," ")</f>
        <v>0</v>
      </c>
    </row>
    <row r="84" spans="1:10" ht="14.25" thickTop="1" thickBot="1" x14ac:dyDescent="0.25">
      <c r="A84" s="211" t="s">
        <v>195</v>
      </c>
      <c r="B84" s="256"/>
      <c r="C84" s="217"/>
      <c r="D84" s="217"/>
      <c r="E84" s="263">
        <f>(IF(C84="Semana",'tabla salarial'!B88,IF(C84="Semana 45 horas",'tabla salarial'!B88*1.3,IF(C84="Semana 50 horas",'tabla salarial'!B88*1.533,IF(C84="Mes",'tabla salarial'!B88*3.75,0)))))</f>
        <v>0</v>
      </c>
      <c r="F84" s="219"/>
      <c r="G84" s="264">
        <f t="shared" si="7"/>
        <v>0</v>
      </c>
      <c r="H84" s="263">
        <f t="shared" si="8"/>
        <v>0</v>
      </c>
      <c r="I84" s="265">
        <f t="shared" si="9"/>
        <v>0</v>
      </c>
      <c r="J84" s="266">
        <f>IFERROR(I84*D84*B84," ")</f>
        <v>0</v>
      </c>
    </row>
    <row r="85" spans="1:10" ht="14.25" thickTop="1" thickBot="1" x14ac:dyDescent="0.25">
      <c r="A85" s="211" t="s">
        <v>255</v>
      </c>
      <c r="B85" s="256"/>
      <c r="C85" s="217"/>
      <c r="D85" s="217"/>
      <c r="E85" s="263">
        <f>(IF(C85="Semana",'tabla salarial'!B89,IF(C85="Semana 45 horas",'tabla salarial'!B89*1.3,IF(C85="Semana 50 horas",'tabla salarial'!B89*1.533,IF(C85="Mes",'tabla salarial'!B89*3.75,0)))))</f>
        <v>0</v>
      </c>
      <c r="F85" s="219"/>
      <c r="G85" s="264">
        <f t="shared" si="7"/>
        <v>0</v>
      </c>
      <c r="H85" s="263">
        <f t="shared" si="8"/>
        <v>0</v>
      </c>
      <c r="I85" s="265">
        <f t="shared" si="9"/>
        <v>0</v>
      </c>
      <c r="J85" s="266">
        <f>IFERROR(I85*D85*B85," ")</f>
        <v>0</v>
      </c>
    </row>
    <row r="86" spans="1:10" ht="14.25" thickTop="1" thickBot="1" x14ac:dyDescent="0.25">
      <c r="A86" s="211" t="s">
        <v>197</v>
      </c>
      <c r="B86" s="257"/>
      <c r="C86" s="228"/>
      <c r="D86" s="228"/>
      <c r="E86" s="268">
        <f>(IF(C86="Semana",'tabla salarial'!B90,IF(C86="Semana 45 horas",'tabla salarial'!B90*1.3,IF(C86="Semana 50 horas",'tabla salarial'!B90*1.533,IF(C86="Mes",'tabla salarial'!B90*3.75,0)))))</f>
        <v>0</v>
      </c>
      <c r="F86" s="225"/>
      <c r="G86" s="270">
        <f t="shared" si="7"/>
        <v>0</v>
      </c>
      <c r="H86" s="268">
        <f t="shared" si="8"/>
        <v>0</v>
      </c>
      <c r="I86" s="273">
        <f t="shared" si="9"/>
        <v>0</v>
      </c>
      <c r="J86" s="274">
        <f>IFERROR(I86*D86*B86," ")</f>
        <v>0</v>
      </c>
    </row>
    <row r="87" spans="1:10" ht="14.25" thickTop="1" thickBot="1" x14ac:dyDescent="0.25">
      <c r="A87" s="210" t="s">
        <v>198</v>
      </c>
      <c r="B87" s="254"/>
      <c r="C87" s="214"/>
      <c r="D87" s="214"/>
      <c r="E87" s="212"/>
      <c r="F87" s="212"/>
      <c r="G87" s="251"/>
      <c r="H87" s="212"/>
      <c r="I87" s="216"/>
      <c r="J87" s="216"/>
    </row>
    <row r="88" spans="1:10" ht="14.25" thickTop="1" thickBot="1" x14ac:dyDescent="0.25">
      <c r="A88" s="211" t="s">
        <v>199</v>
      </c>
      <c r="B88" s="255"/>
      <c r="C88" s="227"/>
      <c r="D88" s="227"/>
      <c r="E88" s="267">
        <f>(IF(C88="Semana",'tabla salarial'!B92,IF(C88="Semana 45 horas",'tabla salarial'!B92*1.3,IF(C88="Semana 50 horas",'tabla salarial'!B92*1.533,IF(C88="Mes",'tabla salarial'!B92*3.75,0)))))</f>
        <v>0</v>
      </c>
      <c r="F88" s="222"/>
      <c r="G88" s="269">
        <f t="shared" si="7"/>
        <v>0</v>
      </c>
      <c r="H88" s="267">
        <f t="shared" si="8"/>
        <v>0</v>
      </c>
      <c r="I88" s="271">
        <f t="shared" si="9"/>
        <v>0</v>
      </c>
      <c r="J88" s="272">
        <f>IFERROR(I88*D88*B88," ")</f>
        <v>0</v>
      </c>
    </row>
    <row r="89" spans="1:10" ht="14.25" thickTop="1" thickBot="1" x14ac:dyDescent="0.25">
      <c r="A89" s="211" t="s">
        <v>200</v>
      </c>
      <c r="B89" s="256"/>
      <c r="C89" s="217"/>
      <c r="D89" s="217"/>
      <c r="E89" s="263">
        <f>(IF(C89="Semana",'tabla salarial'!B93,IF(C89="Semana 45 horas",'tabla salarial'!B93*1.3,IF(C89="Semana 50 horas",'tabla salarial'!B93*1.533,IF(C89="Mes",'tabla salarial'!B93*3.75,0)))))</f>
        <v>0</v>
      </c>
      <c r="F89" s="219"/>
      <c r="G89" s="264">
        <f t="shared" si="7"/>
        <v>0</v>
      </c>
      <c r="H89" s="263">
        <f t="shared" si="8"/>
        <v>0</v>
      </c>
      <c r="I89" s="265">
        <f t="shared" si="9"/>
        <v>0</v>
      </c>
      <c r="J89" s="266">
        <f>IFERROR(I89*D89*B89," ")</f>
        <v>0</v>
      </c>
    </row>
    <row r="90" spans="1:10" ht="14.25" thickTop="1" thickBot="1" x14ac:dyDescent="0.25">
      <c r="A90" s="211" t="s">
        <v>254</v>
      </c>
      <c r="B90" s="256"/>
      <c r="C90" s="217"/>
      <c r="D90" s="217"/>
      <c r="E90" s="263">
        <f>(IF(C90="Semana",'tabla salarial'!B94,IF(C90="Semana 45 horas",'tabla salarial'!B94*1.3,IF(C90="Semana 50 horas",'tabla salarial'!B94*1.533,IF(C90="Mes",'tabla salarial'!B94*3.75,0)))))</f>
        <v>0</v>
      </c>
      <c r="F90" s="219"/>
      <c r="G90" s="264">
        <f t="shared" si="7"/>
        <v>0</v>
      </c>
      <c r="H90" s="263">
        <f t="shared" si="8"/>
        <v>0</v>
      </c>
      <c r="I90" s="265">
        <f t="shared" si="9"/>
        <v>0</v>
      </c>
      <c r="J90" s="266">
        <f>IFERROR(I90*D90*B90," ")</f>
        <v>0</v>
      </c>
    </row>
    <row r="91" spans="1:10" ht="14.25" thickTop="1" thickBot="1" x14ac:dyDescent="0.25">
      <c r="A91" s="211" t="s">
        <v>202</v>
      </c>
      <c r="B91" s="256"/>
      <c r="C91" s="217"/>
      <c r="D91" s="217"/>
      <c r="E91" s="263">
        <f>(IF(C91="Semana",'tabla salarial'!B95,IF(C91="Semana 45 horas",'tabla salarial'!B95*1.3,IF(C91="Semana 50 horas",'tabla salarial'!B95*1.533,IF(C91="Mes",'tabla salarial'!B95*3.75,0)))))</f>
        <v>0</v>
      </c>
      <c r="F91" s="219"/>
      <c r="G91" s="264">
        <f t="shared" si="7"/>
        <v>0</v>
      </c>
      <c r="H91" s="263">
        <f t="shared" si="8"/>
        <v>0</v>
      </c>
      <c r="I91" s="265">
        <f t="shared" si="9"/>
        <v>0</v>
      </c>
      <c r="J91" s="266">
        <f>IFERROR(I91*D91*B91," ")</f>
        <v>0</v>
      </c>
    </row>
    <row r="92" spans="1:10" ht="14.25" thickTop="1" thickBot="1" x14ac:dyDescent="0.25">
      <c r="A92" s="211" t="s">
        <v>253</v>
      </c>
      <c r="B92" s="257"/>
      <c r="C92" s="228"/>
      <c r="D92" s="228"/>
      <c r="E92" s="268">
        <f>(IF(C92="Semana",'tabla salarial'!B96,IF(C92="Semana 45 horas",'tabla salarial'!B96*1.3,IF(C92="Semana 50 horas",'tabla salarial'!B96*1.533,IF(C92="Mes",'tabla salarial'!B96*3.75,0)))))</f>
        <v>0</v>
      </c>
      <c r="F92" s="225"/>
      <c r="G92" s="270">
        <f t="shared" si="7"/>
        <v>0</v>
      </c>
      <c r="H92" s="268">
        <f t="shared" si="8"/>
        <v>0</v>
      </c>
      <c r="I92" s="273">
        <f t="shared" si="9"/>
        <v>0</v>
      </c>
      <c r="J92" s="274">
        <f>IFERROR(I92*D92*B92," ")</f>
        <v>0</v>
      </c>
    </row>
    <row r="93" spans="1:10" ht="14.25" thickTop="1" thickBot="1" x14ac:dyDescent="0.25">
      <c r="A93" s="210" t="s">
        <v>218</v>
      </c>
      <c r="B93" s="254"/>
      <c r="C93" s="214"/>
      <c r="E93" s="212"/>
      <c r="F93"/>
      <c r="G93" s="251"/>
    </row>
    <row r="94" spans="1:10" ht="14.25" thickTop="1" thickBot="1" x14ac:dyDescent="0.25">
      <c r="A94" s="211" t="s">
        <v>252</v>
      </c>
      <c r="B94" s="255"/>
      <c r="C94" s="227"/>
      <c r="D94" s="227"/>
      <c r="E94" s="267">
        <f>IF(C94="Mensual",'tabla salarial'!B109,0)</f>
        <v>0</v>
      </c>
      <c r="F94" s="222"/>
      <c r="G94" s="269">
        <f t="shared" ref="G94:G96" si="10">(E94+F94)*0.317</f>
        <v>0</v>
      </c>
      <c r="H94" s="267">
        <f>IFERROR((E94/D94/30)*D94*0.9863,0)</f>
        <v>0</v>
      </c>
      <c r="I94" s="271">
        <f t="shared" si="9"/>
        <v>0</v>
      </c>
      <c r="J94" s="272">
        <f>IFERROR(I94*D94," ")</f>
        <v>0</v>
      </c>
    </row>
    <row r="95" spans="1:10" ht="14.25" thickTop="1" thickBot="1" x14ac:dyDescent="0.25">
      <c r="A95" s="211" t="s">
        <v>213</v>
      </c>
      <c r="B95" s="256"/>
      <c r="C95" s="217"/>
      <c r="D95" s="217"/>
      <c r="E95" s="263">
        <f>IF(C95="Mensual",'tabla salarial'!B110,0)</f>
        <v>0</v>
      </c>
      <c r="F95" s="219"/>
      <c r="G95" s="264">
        <f t="shared" si="10"/>
        <v>0</v>
      </c>
      <c r="H95" s="263">
        <f t="shared" ref="H95:H96" si="11">IFERROR((E95/D95/30)*D95*0.9863,0)</f>
        <v>0</v>
      </c>
      <c r="I95" s="265">
        <f t="shared" si="9"/>
        <v>0</v>
      </c>
      <c r="J95" s="266">
        <f>IFERROR(I95*D95," ")</f>
        <v>0</v>
      </c>
    </row>
    <row r="96" spans="1:10" ht="14.25" thickTop="1" thickBot="1" x14ac:dyDescent="0.25">
      <c r="A96" s="211" t="s">
        <v>214</v>
      </c>
      <c r="B96" s="257"/>
      <c r="C96" s="228"/>
      <c r="D96" s="228"/>
      <c r="E96" s="268">
        <f>IF(C96="Mensual",'tabla salarial'!B111,0)</f>
        <v>0</v>
      </c>
      <c r="F96" s="225"/>
      <c r="G96" s="270">
        <f t="shared" si="10"/>
        <v>0</v>
      </c>
      <c r="H96" s="268">
        <f t="shared" si="11"/>
        <v>0</v>
      </c>
      <c r="I96" s="273">
        <f t="shared" si="9"/>
        <v>0</v>
      </c>
      <c r="J96" s="274">
        <f>IFERROR(I96*D96," ")</f>
        <v>0</v>
      </c>
    </row>
    <row r="97" spans="1:10" ht="13.5" thickBot="1" x14ac:dyDescent="0.25">
      <c r="A97" s="258" t="s">
        <v>236</v>
      </c>
      <c r="B97" s="19"/>
      <c r="E97"/>
      <c r="F97"/>
      <c r="I97" s="2"/>
      <c r="J97" s="2"/>
    </row>
    <row r="98" spans="1:10" ht="14.25" thickTop="1" thickBot="1" x14ac:dyDescent="0.25">
      <c r="A98" s="210" t="s">
        <v>228</v>
      </c>
      <c r="B98" s="252"/>
      <c r="C98" s="214"/>
      <c r="D98" s="214"/>
      <c r="E98"/>
      <c r="F98"/>
      <c r="H98" s="2"/>
      <c r="I98" s="212"/>
      <c r="J98" s="212"/>
    </row>
    <row r="99" spans="1:10" ht="14.25" thickTop="1" thickBot="1" x14ac:dyDescent="0.25">
      <c r="A99" s="211" t="s">
        <v>220</v>
      </c>
      <c r="B99" s="304"/>
      <c r="C99" s="227"/>
      <c r="D99" s="227"/>
      <c r="E99" s="267">
        <f>(IF(C99="Sesión",'tabla salarial'!B121,IF(C99="Semana",'tabla salarial'!C121,IF(C99="Mes",'tabla salarial'!D121,))))*D99</f>
        <v>0</v>
      </c>
      <c r="F99" s="222"/>
      <c r="G99" s="269">
        <f t="shared" ref="G99" si="12">E99*0.32</f>
        <v>0</v>
      </c>
      <c r="H99" s="267">
        <f>IFERROR((E99/D99/30)*D99*0.9863,0)</f>
        <v>0</v>
      </c>
      <c r="I99" s="271">
        <f t="shared" ref="I99:I102" si="13">IFERROR(E99+G99+H99+F99," ")</f>
        <v>0</v>
      </c>
      <c r="J99" s="272">
        <f>IFERROR(I99*D99," ")</f>
        <v>0</v>
      </c>
    </row>
    <row r="100" spans="1:10" ht="14.25" thickTop="1" thickBot="1" x14ac:dyDescent="0.25">
      <c r="A100" s="211" t="s">
        <v>221</v>
      </c>
      <c r="B100" s="305"/>
      <c r="C100" s="217"/>
      <c r="D100" s="217"/>
      <c r="E100" s="263">
        <f>(IF(C100="Sesión",'tabla salarial'!B122,IF(C100="Semana",'tabla salarial'!C122,IF(C100="Mes",'tabla salarial'!D122,))))*D100</f>
        <v>0</v>
      </c>
      <c r="F100" s="219"/>
      <c r="G100" s="264">
        <f t="shared" ref="G100:G102" si="14">E100*0.32</f>
        <v>0</v>
      </c>
      <c r="H100" s="263">
        <f t="shared" ref="H100:H102" si="15">IFERROR((E100/D100/30)*D100*0.9863,0)</f>
        <v>0</v>
      </c>
      <c r="I100" s="265">
        <f t="shared" si="13"/>
        <v>0</v>
      </c>
      <c r="J100" s="266">
        <f>IFERROR(I100*D100," ")</f>
        <v>0</v>
      </c>
    </row>
    <row r="101" spans="1:10" ht="14.25" thickTop="1" thickBot="1" x14ac:dyDescent="0.25">
      <c r="A101" s="211" t="s">
        <v>222</v>
      </c>
      <c r="B101" s="305"/>
      <c r="C101" s="217"/>
      <c r="D101" s="217"/>
      <c r="E101" s="263">
        <f>(IF(C101="Sesión",'tabla salarial'!B123,IF(C101="Semana",'tabla salarial'!C123,IF(C101="Mes",'tabla salarial'!D123,))))*D101</f>
        <v>0</v>
      </c>
      <c r="F101" s="219"/>
      <c r="G101" s="264">
        <f t="shared" si="14"/>
        <v>0</v>
      </c>
      <c r="H101" s="263">
        <f t="shared" si="15"/>
        <v>0</v>
      </c>
      <c r="I101" s="265">
        <f t="shared" si="13"/>
        <v>0</v>
      </c>
      <c r="J101" s="266">
        <f>IFERROR(I101*D101," ")</f>
        <v>0</v>
      </c>
    </row>
    <row r="102" spans="1:10" ht="14.25" thickTop="1" thickBot="1" x14ac:dyDescent="0.25">
      <c r="A102" s="211" t="s">
        <v>223</v>
      </c>
      <c r="B102" s="306"/>
      <c r="C102" s="228"/>
      <c r="D102" s="228"/>
      <c r="E102" s="268">
        <f>(IF(C102="Sesión",'tabla salarial'!B124,IF(C102="Semana",'tabla salarial'!C124,IF(C102="Mes",'tabla salarial'!D124,))))*D102</f>
        <v>0</v>
      </c>
      <c r="F102" s="225"/>
      <c r="G102" s="270">
        <f t="shared" si="14"/>
        <v>0</v>
      </c>
      <c r="H102" s="268">
        <f t="shared" si="15"/>
        <v>0</v>
      </c>
      <c r="I102" s="273">
        <f t="shared" si="13"/>
        <v>0</v>
      </c>
      <c r="J102" s="274">
        <f>IFERROR(I102*D102," ")</f>
        <v>0</v>
      </c>
    </row>
    <row r="104" spans="1:10" ht="25.5" customHeight="1" x14ac:dyDescent="0.2">
      <c r="A104" s="349" t="s">
        <v>237</v>
      </c>
      <c r="B104" s="349"/>
      <c r="C104" s="349"/>
      <c r="D104" s="349"/>
      <c r="E104" s="349"/>
      <c r="F104" s="349"/>
      <c r="G104" s="349"/>
      <c r="H104" s="349"/>
      <c r="I104" s="349"/>
      <c r="J104" s="349"/>
    </row>
    <row r="105" spans="1:10" ht="16.5" customHeight="1" thickBot="1" x14ac:dyDescent="0.25"/>
    <row r="106" spans="1:10" ht="21" customHeight="1" thickTop="1" x14ac:dyDescent="0.2">
      <c r="B106" s="359" t="s">
        <v>246</v>
      </c>
      <c r="C106" s="359" t="s">
        <v>240</v>
      </c>
      <c r="D106" s="359" t="s">
        <v>248</v>
      </c>
      <c r="E106" s="352" t="s">
        <v>250</v>
      </c>
      <c r="F106" s="353"/>
      <c r="G106" s="353"/>
      <c r="H106" s="353"/>
      <c r="I106" s="354"/>
      <c r="J106" s="355" t="s">
        <v>235</v>
      </c>
    </row>
    <row r="107" spans="1:10" ht="50.25" customHeight="1" thickBot="1" x14ac:dyDescent="0.25">
      <c r="B107" s="363"/>
      <c r="C107" s="363"/>
      <c r="D107" s="363"/>
      <c r="E107" s="259" t="s">
        <v>231</v>
      </c>
      <c r="F107" s="259" t="s">
        <v>249</v>
      </c>
      <c r="G107" s="259" t="s">
        <v>232</v>
      </c>
      <c r="H107" s="259" t="s">
        <v>233</v>
      </c>
      <c r="I107" s="260" t="s">
        <v>234</v>
      </c>
      <c r="J107" s="362"/>
    </row>
    <row r="108" spans="1:10" x14ac:dyDescent="0.2">
      <c r="A108" s="244" t="s">
        <v>241</v>
      </c>
      <c r="B108" s="286"/>
      <c r="C108" s="287"/>
      <c r="D108" s="287"/>
      <c r="E108" s="283">
        <v>3000</v>
      </c>
      <c r="F108" s="283">
        <v>0</v>
      </c>
      <c r="G108" s="283">
        <v>0</v>
      </c>
      <c r="H108" s="283">
        <v>0</v>
      </c>
      <c r="I108" s="276">
        <f>IFERROR(E108+G108+H108+F108," ")</f>
        <v>3000</v>
      </c>
      <c r="J108" s="277">
        <f>IFERROR(I108*D108*B108," ")</f>
        <v>0</v>
      </c>
    </row>
    <row r="109" spans="1:10" x14ac:dyDescent="0.2">
      <c r="A109" s="244" t="s">
        <v>230</v>
      </c>
      <c r="B109" s="288"/>
      <c r="C109" s="289"/>
      <c r="D109" s="289"/>
      <c r="E109" s="284"/>
      <c r="F109" s="284"/>
      <c r="G109" s="284"/>
      <c r="H109" s="284"/>
      <c r="I109" s="278">
        <f t="shared" ref="I109:I112" si="16">IFERROR(E109+G109+H109+F109," ")</f>
        <v>0</v>
      </c>
      <c r="J109" s="279">
        <f>IFERROR(I109*D109*B109," ")</f>
        <v>0</v>
      </c>
    </row>
    <row r="110" spans="1:10" x14ac:dyDescent="0.2">
      <c r="A110" s="244" t="s">
        <v>229</v>
      </c>
      <c r="B110" s="288"/>
      <c r="C110" s="289"/>
      <c r="D110" s="289"/>
      <c r="E110" s="284"/>
      <c r="F110" s="284"/>
      <c r="G110" s="284"/>
      <c r="H110" s="284"/>
      <c r="I110" s="278">
        <f t="shared" si="16"/>
        <v>0</v>
      </c>
      <c r="J110" s="279">
        <f t="shared" ref="J110:J111" si="17">IFERROR(I110*D110*B110," ")</f>
        <v>0</v>
      </c>
    </row>
    <row r="111" spans="1:10" x14ac:dyDescent="0.2">
      <c r="A111" s="244" t="s">
        <v>242</v>
      </c>
      <c r="B111" s="290"/>
      <c r="C111" s="291"/>
      <c r="D111" s="291"/>
      <c r="E111" s="284">
        <v>2500</v>
      </c>
      <c r="F111" s="284">
        <v>0</v>
      </c>
      <c r="G111" s="284">
        <v>0</v>
      </c>
      <c r="H111" s="284">
        <v>0</v>
      </c>
      <c r="I111" s="280">
        <f t="shared" si="16"/>
        <v>2500</v>
      </c>
      <c r="J111" s="279">
        <f t="shared" si="17"/>
        <v>0</v>
      </c>
    </row>
    <row r="112" spans="1:10" ht="13.5" thickBot="1" x14ac:dyDescent="0.25">
      <c r="A112" s="244" t="s">
        <v>251</v>
      </c>
      <c r="B112" s="292"/>
      <c r="C112" s="293"/>
      <c r="D112" s="293"/>
      <c r="E112" s="285"/>
      <c r="F112" s="285"/>
      <c r="G112" s="285"/>
      <c r="H112" s="285"/>
      <c r="I112" s="281">
        <f t="shared" si="16"/>
        <v>0</v>
      </c>
      <c r="J112" s="282">
        <f>IFERROR(I112*D112*B112," ")</f>
        <v>0</v>
      </c>
    </row>
    <row r="115" spans="1:10" x14ac:dyDescent="0.2">
      <c r="A115" s="244" t="s">
        <v>239</v>
      </c>
      <c r="B115" s="294">
        <f>SUM(B108:B112)+SUM(B99:B102)+SUM(B11:B96)</f>
        <v>0</v>
      </c>
      <c r="C115" s="275"/>
      <c r="D115" s="275"/>
      <c r="E115" s="295">
        <f t="shared" ref="E115:J115" si="18">SUM(E108:E112)+SUM(E99:E102)+SUM(E11:E96)</f>
        <v>5500</v>
      </c>
      <c r="F115" s="295">
        <f t="shared" si="18"/>
        <v>0</v>
      </c>
      <c r="G115" s="295">
        <f t="shared" si="18"/>
        <v>0</v>
      </c>
      <c r="H115" s="295">
        <f t="shared" si="18"/>
        <v>0</v>
      </c>
      <c r="I115" s="295">
        <f t="shared" si="18"/>
        <v>5500</v>
      </c>
      <c r="J115" s="295">
        <f t="shared" si="18"/>
        <v>0</v>
      </c>
    </row>
    <row r="124" spans="1:10" ht="13.5" thickBot="1" x14ac:dyDescent="0.25">
      <c r="F124" s="261"/>
    </row>
  </sheetData>
  <sheetProtection selectLockedCells="1"/>
  <dataConsolidate/>
  <mergeCells count="13">
    <mergeCell ref="J106:J107"/>
    <mergeCell ref="B106:B107"/>
    <mergeCell ref="D106:D107"/>
    <mergeCell ref="E106:I106"/>
    <mergeCell ref="C106:C107"/>
    <mergeCell ref="A104:J104"/>
    <mergeCell ref="A2:J2"/>
    <mergeCell ref="E6:I6"/>
    <mergeCell ref="J6:J7"/>
    <mergeCell ref="A6:A7"/>
    <mergeCell ref="D6:D7"/>
    <mergeCell ref="B6:B7"/>
    <mergeCell ref="A3:J4"/>
  </mergeCells>
  <phoneticPr fontId="5" type="noConversion"/>
  <dataValidations count="5">
    <dataValidation type="list" allowBlank="1" showInputMessage="1" showErrorMessage="1" sqref="C88:C92 C11:C15 C17:C20 C22:C23 C25:C30 C32:C34 C36:C38 C40:C42 C44:C47 C49:C55 C57:C64 C66:C71 C74:C76 C78:C80 C82:C86" xr:uid="{00000000-0002-0000-0000-000001000000}">
      <formula1>"Semana,Semana 45 horas, Semana 50 horas, Mes"</formula1>
    </dataValidation>
    <dataValidation type="list" allowBlank="1" showInputMessage="1" showErrorMessage="1" sqref="C94:C96" xr:uid="{E55C1355-A285-4C1B-A174-FF6A11D3A394}">
      <formula1>"Mensual"</formula1>
    </dataValidation>
    <dataValidation type="list" allowBlank="1" showInputMessage="1" showErrorMessage="1" sqref="C99:C102" xr:uid="{8B757A69-3061-454A-AB1C-C8D2AB79C427}">
      <formula1>"Sesión,Semana,Mes"</formula1>
    </dataValidation>
    <dataValidation type="list" allowBlank="1" showInputMessage="1" showErrorMessage="1" sqref="C108:C112" xr:uid="{DD4D9A09-86EE-458C-AA66-286A8F62B4D5}">
      <formula1>"Laboral,Mercantil,Artística"</formula1>
    </dataValidation>
    <dataValidation allowBlank="1" showInputMessage="1" showErrorMessage="1" sqref="C16 C21 C24 C31 C35 C39 C43 C48 C56 C65 C72:C73 C77 C81 C87 C93 C98" xr:uid="{688D464A-42CC-4680-BFA4-56199C3DF438}"/>
  </dataValidations>
  <pageMargins left="0.74803149606299213" right="0.74803149606299213" top="0.98425196850393704" bottom="0.98425196850393704" header="0" footer="0"/>
  <pageSetup paperSize="9" scale="71" fitToHeight="2" orientation="landscape" horizontalDpi="4294967292" verticalDpi="4294967292" r:id="rId1"/>
  <headerFooter alignWithMargins="0"/>
  <ignoredErrors>
    <ignoredError sqref="E11:E15 H11:H15 E17:E20 H17:H20 E22:E23 H22:H23 E25:E30 H25:H30 E32:E34 H32:H34 E36:E38 H36:H38 E40:E42 H40:H42 E44:E47 H44:H47 E49:E55 H49:H55 E57:E64 H57:H64 E66:E71 H66:H71 E74:E76 H74:H76 E78:E80 H78:H80 E82:E86 H82:H86 E88:E92 H88:H92 E94:E96 H94:H96 E99:E102 H99:H10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24"/>
  <sheetViews>
    <sheetView tabSelected="1" topLeftCell="A112" workbookViewId="0">
      <selection activeCell="C117" sqref="C117"/>
    </sheetView>
  </sheetViews>
  <sheetFormatPr baseColWidth="10" defaultRowHeight="12.75" x14ac:dyDescent="0.2"/>
  <cols>
    <col min="1" max="1" width="36" customWidth="1"/>
  </cols>
  <sheetData>
    <row r="2" spans="1:6" ht="189.75" thickBot="1" x14ac:dyDescent="0.25">
      <c r="A2" s="196" t="s">
        <v>204</v>
      </c>
    </row>
    <row r="3" spans="1:6" x14ac:dyDescent="0.2">
      <c r="A3" s="367" t="s">
        <v>205</v>
      </c>
    </row>
    <row r="4" spans="1:6" ht="15" x14ac:dyDescent="0.2">
      <c r="A4" s="197"/>
    </row>
    <row r="5" spans="1:6" ht="15" x14ac:dyDescent="0.2">
      <c r="A5" s="237" t="s">
        <v>207</v>
      </c>
    </row>
    <row r="6" spans="1:6" ht="15" x14ac:dyDescent="0.2">
      <c r="A6" s="237"/>
    </row>
    <row r="7" spans="1:6" ht="72" customHeight="1" thickBot="1" x14ac:dyDescent="0.25">
      <c r="A7" s="366" t="s">
        <v>217</v>
      </c>
      <c r="B7" s="366"/>
      <c r="C7" s="366"/>
      <c r="D7" s="366"/>
      <c r="E7" s="366"/>
      <c r="F7" s="366"/>
    </row>
    <row r="8" spans="1:6" ht="14.25" customHeight="1" x14ac:dyDescent="0.2">
      <c r="A8" s="198" t="s">
        <v>110</v>
      </c>
      <c r="B8" s="201" t="s">
        <v>111</v>
      </c>
      <c r="C8" s="202"/>
      <c r="D8" s="202"/>
      <c r="E8" s="202"/>
      <c r="F8" s="203"/>
    </row>
    <row r="9" spans="1:6" ht="14.25" customHeight="1" x14ac:dyDescent="0.2">
      <c r="A9" s="200"/>
      <c r="B9" s="207" t="s">
        <v>112</v>
      </c>
      <c r="C9" s="208"/>
      <c r="D9" s="208"/>
      <c r="E9" s="208"/>
      <c r="F9" s="209"/>
    </row>
    <row r="10" spans="1:6" ht="15" thickBot="1" x14ac:dyDescent="0.25">
      <c r="A10" s="200"/>
      <c r="B10" s="204" t="s">
        <v>113</v>
      </c>
      <c r="C10" s="205"/>
      <c r="D10" s="205"/>
      <c r="E10" s="205"/>
      <c r="F10" s="206"/>
    </row>
    <row r="11" spans="1:6" ht="43.5" thickBot="1" x14ac:dyDescent="0.25">
      <c r="A11" s="200"/>
      <c r="B11" s="198" t="s">
        <v>114</v>
      </c>
      <c r="C11" s="231" t="s">
        <v>115</v>
      </c>
      <c r="D11" s="231" t="s">
        <v>116</v>
      </c>
      <c r="E11" s="231" t="s">
        <v>71</v>
      </c>
      <c r="F11" s="232"/>
    </row>
    <row r="12" spans="1:6" ht="15" thickBot="1" x14ac:dyDescent="0.25">
      <c r="A12" s="199"/>
      <c r="B12" s="199"/>
      <c r="C12" s="231">
        <v>1.3</v>
      </c>
      <c r="D12" s="231">
        <v>1.5329999999999999</v>
      </c>
      <c r="E12" s="231">
        <v>3.75</v>
      </c>
      <c r="F12" s="232"/>
    </row>
    <row r="13" spans="1:6" ht="15" thickBot="1" x14ac:dyDescent="0.25">
      <c r="A13" s="193" t="s">
        <v>117</v>
      </c>
      <c r="B13" s="194"/>
      <c r="C13" s="233"/>
      <c r="D13" s="233"/>
      <c r="E13" s="233"/>
      <c r="F13" s="234"/>
    </row>
    <row r="14" spans="1:6" ht="15" thickBot="1" x14ac:dyDescent="0.25">
      <c r="A14" s="195" t="s">
        <v>118</v>
      </c>
      <c r="B14" s="194"/>
      <c r="C14" s="233"/>
      <c r="D14" s="233"/>
      <c r="E14" s="233"/>
      <c r="F14" s="234"/>
    </row>
    <row r="15" spans="1:6" ht="15" thickBot="1" x14ac:dyDescent="0.25">
      <c r="A15" s="195" t="s">
        <v>119</v>
      </c>
      <c r="B15" s="194">
        <v>898.63</v>
      </c>
      <c r="C15" s="235">
        <v>1168.22</v>
      </c>
      <c r="D15" s="235">
        <v>1377.61</v>
      </c>
      <c r="E15" s="235">
        <v>3368.36</v>
      </c>
      <c r="F15" s="236"/>
    </row>
    <row r="16" spans="1:6" ht="15" thickBot="1" x14ac:dyDescent="0.25">
      <c r="A16" s="195" t="s">
        <v>120</v>
      </c>
      <c r="B16" s="194">
        <v>687.19</v>
      </c>
      <c r="C16" s="233">
        <v>893.35</v>
      </c>
      <c r="D16" s="235">
        <v>1053.47</v>
      </c>
      <c r="E16" s="235">
        <v>2575.8200000000002</v>
      </c>
      <c r="F16" s="236"/>
    </row>
    <row r="17" spans="1:6" ht="15" thickBot="1" x14ac:dyDescent="0.25">
      <c r="A17" s="195" t="s">
        <v>121</v>
      </c>
      <c r="B17" s="194">
        <v>419.52</v>
      </c>
      <c r="C17" s="233">
        <v>545.38</v>
      </c>
      <c r="D17" s="233">
        <v>643.13</v>
      </c>
      <c r="E17" s="235">
        <v>1572.5</v>
      </c>
      <c r="F17" s="236"/>
    </row>
    <row r="18" spans="1:6" ht="15" thickBot="1" x14ac:dyDescent="0.25">
      <c r="A18" s="195" t="s">
        <v>122</v>
      </c>
      <c r="B18" s="194">
        <v>327.27</v>
      </c>
      <c r="C18" s="233">
        <v>425.45</v>
      </c>
      <c r="D18" s="233">
        <v>500.73</v>
      </c>
      <c r="E18" s="235">
        <v>1227.27</v>
      </c>
      <c r="F18" s="236"/>
    </row>
    <row r="19" spans="1:6" ht="15" thickBot="1" x14ac:dyDescent="0.25">
      <c r="A19" s="195" t="s">
        <v>123</v>
      </c>
      <c r="B19" s="194">
        <v>327.27</v>
      </c>
      <c r="C19" s="233">
        <v>425.45</v>
      </c>
      <c r="D19" s="233">
        <v>500.73</v>
      </c>
      <c r="E19" s="235">
        <v>1227.27</v>
      </c>
      <c r="F19" s="236"/>
    </row>
    <row r="20" spans="1:6" ht="15" thickBot="1" x14ac:dyDescent="0.25">
      <c r="A20" s="195" t="s">
        <v>124</v>
      </c>
      <c r="B20" s="194"/>
      <c r="C20" s="233"/>
      <c r="D20" s="233"/>
      <c r="E20" s="233"/>
      <c r="F20" s="234"/>
    </row>
    <row r="21" spans="1:6" ht="15" thickBot="1" x14ac:dyDescent="0.25">
      <c r="A21" s="195" t="s">
        <v>125</v>
      </c>
      <c r="B21" s="194">
        <v>687.19</v>
      </c>
      <c r="C21" s="233">
        <v>893.35</v>
      </c>
      <c r="D21" s="235">
        <v>1053.47</v>
      </c>
      <c r="E21" s="235">
        <v>2575.8200000000002</v>
      </c>
      <c r="F21" s="236"/>
    </row>
    <row r="22" spans="1:6" ht="29.25" thickBot="1" x14ac:dyDescent="0.25">
      <c r="A22" s="195" t="s">
        <v>126</v>
      </c>
      <c r="B22" s="194">
        <v>419.52</v>
      </c>
      <c r="C22" s="233">
        <v>545.38</v>
      </c>
      <c r="D22" s="233">
        <v>643.13</v>
      </c>
      <c r="E22" s="235">
        <v>1572.5</v>
      </c>
      <c r="F22" s="236"/>
    </row>
    <row r="23" spans="1:6" ht="29.25" thickBot="1" x14ac:dyDescent="0.25">
      <c r="A23" s="195" t="s">
        <v>127</v>
      </c>
      <c r="B23" s="194" t="s">
        <v>128</v>
      </c>
      <c r="C23" s="233" t="s">
        <v>129</v>
      </c>
      <c r="D23" s="233" t="s">
        <v>130</v>
      </c>
      <c r="E23" s="235">
        <v>1272.72</v>
      </c>
      <c r="F23" s="236"/>
    </row>
    <row r="24" spans="1:6" ht="15" thickBot="1" x14ac:dyDescent="0.25">
      <c r="A24" s="195" t="s">
        <v>131</v>
      </c>
      <c r="B24" s="194">
        <v>327.27</v>
      </c>
      <c r="C24" s="233">
        <v>425.45</v>
      </c>
      <c r="D24" s="233">
        <v>500.73</v>
      </c>
      <c r="E24" s="235">
        <v>1227.27</v>
      </c>
      <c r="F24" s="236"/>
    </row>
    <row r="25" spans="1:6" ht="15" thickBot="1" x14ac:dyDescent="0.25">
      <c r="A25" s="193" t="s">
        <v>132</v>
      </c>
      <c r="B25" s="194"/>
      <c r="C25" s="233"/>
      <c r="D25" s="233"/>
      <c r="E25" s="233"/>
      <c r="F25" s="234"/>
    </row>
    <row r="26" spans="1:6" ht="15" thickBot="1" x14ac:dyDescent="0.25">
      <c r="A26" s="195" t="s">
        <v>133</v>
      </c>
      <c r="B26" s="194">
        <v>457.67</v>
      </c>
      <c r="C26" s="233">
        <v>594.97</v>
      </c>
      <c r="D26" s="233">
        <v>701.61</v>
      </c>
      <c r="E26" s="235">
        <v>1715.49</v>
      </c>
      <c r="F26" s="236"/>
    </row>
    <row r="27" spans="1:6" ht="15" thickBot="1" x14ac:dyDescent="0.25">
      <c r="A27" s="195" t="s">
        <v>134</v>
      </c>
      <c r="B27" s="194" t="s">
        <v>128</v>
      </c>
      <c r="C27" s="233" t="s">
        <v>129</v>
      </c>
      <c r="D27" s="233" t="s">
        <v>130</v>
      </c>
      <c r="E27" s="235">
        <v>1272.72</v>
      </c>
      <c r="F27" s="236"/>
    </row>
    <row r="28" spans="1:6" ht="15" thickBot="1" x14ac:dyDescent="0.25">
      <c r="A28" s="193" t="s">
        <v>135</v>
      </c>
      <c r="B28" s="194"/>
      <c r="C28" s="233"/>
      <c r="D28" s="233"/>
      <c r="E28" s="233"/>
      <c r="F28" s="234"/>
    </row>
    <row r="29" spans="1:6" ht="15" thickBot="1" x14ac:dyDescent="0.25">
      <c r="A29" s="195" t="s">
        <v>136</v>
      </c>
      <c r="B29" s="194">
        <v>768.88</v>
      </c>
      <c r="C29" s="233">
        <v>999.55</v>
      </c>
      <c r="D29" s="235">
        <v>1178.7</v>
      </c>
      <c r="E29" s="235">
        <v>2882.01</v>
      </c>
      <c r="F29" s="236"/>
    </row>
    <row r="30" spans="1:6" ht="43.5" thickBot="1" x14ac:dyDescent="0.25">
      <c r="A30" s="195" t="s">
        <v>137</v>
      </c>
      <c r="B30" s="194">
        <v>538.22</v>
      </c>
      <c r="C30" s="233">
        <v>699.68</v>
      </c>
      <c r="D30" s="233">
        <v>825.09</v>
      </c>
      <c r="E30" s="235">
        <v>2017.41</v>
      </c>
      <c r="F30" s="236"/>
    </row>
    <row r="31" spans="1:6" ht="15" thickBot="1" x14ac:dyDescent="0.25">
      <c r="A31" s="195" t="s">
        <v>138</v>
      </c>
      <c r="B31" s="194">
        <v>538.22</v>
      </c>
      <c r="C31" s="233">
        <v>699.68</v>
      </c>
      <c r="D31" s="233">
        <v>825.09</v>
      </c>
      <c r="E31" s="235">
        <v>2017.41</v>
      </c>
      <c r="F31" s="236"/>
    </row>
    <row r="32" spans="1:6" ht="29.25" thickBot="1" x14ac:dyDescent="0.25">
      <c r="A32" s="195" t="s">
        <v>139</v>
      </c>
      <c r="B32" s="194">
        <v>414.31</v>
      </c>
      <c r="C32" s="233">
        <v>538.6</v>
      </c>
      <c r="D32" s="233">
        <v>635.14</v>
      </c>
      <c r="E32" s="235">
        <v>1552.96</v>
      </c>
      <c r="F32" s="236"/>
    </row>
    <row r="33" spans="1:6" ht="15" thickBot="1" x14ac:dyDescent="0.25">
      <c r="A33" s="195" t="s">
        <v>140</v>
      </c>
      <c r="B33" s="194">
        <v>327.27</v>
      </c>
      <c r="C33" s="233">
        <v>425.45</v>
      </c>
      <c r="D33" s="233">
        <v>500.73</v>
      </c>
      <c r="E33" s="235">
        <v>1227.27</v>
      </c>
      <c r="F33" s="236"/>
    </row>
    <row r="34" spans="1:6" ht="15" thickBot="1" x14ac:dyDescent="0.25">
      <c r="A34" s="195" t="s">
        <v>141</v>
      </c>
      <c r="B34" s="194">
        <v>333.33</v>
      </c>
      <c r="C34" s="233">
        <v>433.33</v>
      </c>
      <c r="D34" s="233">
        <v>511</v>
      </c>
      <c r="E34" s="235">
        <v>1250</v>
      </c>
      <c r="F34" s="236"/>
    </row>
    <row r="35" spans="1:6" ht="15" thickBot="1" x14ac:dyDescent="0.25">
      <c r="A35" s="193" t="s">
        <v>142</v>
      </c>
      <c r="B35" s="194"/>
      <c r="C35" s="233"/>
      <c r="D35" s="233"/>
      <c r="E35" s="233"/>
      <c r="F35" s="234"/>
    </row>
    <row r="36" spans="1:6" ht="15" thickBot="1" x14ac:dyDescent="0.25">
      <c r="A36" s="195" t="s">
        <v>143</v>
      </c>
      <c r="B36" s="194">
        <v>528.6</v>
      </c>
      <c r="C36" s="233">
        <v>687.18</v>
      </c>
      <c r="D36" s="233">
        <v>810.35</v>
      </c>
      <c r="E36" s="235">
        <v>1981.37</v>
      </c>
      <c r="F36" s="236"/>
    </row>
    <row r="37" spans="1:6" ht="15" thickBot="1" x14ac:dyDescent="0.25">
      <c r="A37" s="195" t="s">
        <v>144</v>
      </c>
      <c r="B37" s="194">
        <v>419.52</v>
      </c>
      <c r="C37" s="233">
        <v>545.38</v>
      </c>
      <c r="D37" s="233">
        <v>643.13</v>
      </c>
      <c r="E37" s="235">
        <v>1572.5</v>
      </c>
      <c r="F37" s="236"/>
    </row>
    <row r="38" spans="1:6" ht="15" thickBot="1" x14ac:dyDescent="0.25">
      <c r="A38" s="195" t="s">
        <v>145</v>
      </c>
      <c r="B38" s="194">
        <v>327.27</v>
      </c>
      <c r="C38" s="233">
        <v>425.45</v>
      </c>
      <c r="D38" s="233">
        <v>500.73</v>
      </c>
      <c r="E38" s="235">
        <v>1227.27</v>
      </c>
      <c r="F38" s="236"/>
    </row>
    <row r="39" spans="1:6" ht="15" thickBot="1" x14ac:dyDescent="0.25">
      <c r="A39" s="193" t="s">
        <v>146</v>
      </c>
      <c r="B39" s="194"/>
      <c r="C39" s="233"/>
      <c r="D39" s="233"/>
      <c r="E39" s="233"/>
      <c r="F39" s="234"/>
    </row>
    <row r="40" spans="1:6" ht="15" thickBot="1" x14ac:dyDescent="0.25">
      <c r="A40" s="195" t="s">
        <v>147</v>
      </c>
      <c r="B40" s="194">
        <v>341.58</v>
      </c>
      <c r="C40" s="233">
        <v>444.05</v>
      </c>
      <c r="D40" s="233">
        <v>523.64</v>
      </c>
      <c r="E40" s="235">
        <v>1280.3499999999999</v>
      </c>
      <c r="F40" s="236"/>
    </row>
    <row r="41" spans="1:6" ht="15" thickBot="1" x14ac:dyDescent="0.25">
      <c r="A41" s="195" t="s">
        <v>148</v>
      </c>
      <c r="B41" s="194">
        <v>333.33</v>
      </c>
      <c r="C41" s="233">
        <v>433.33</v>
      </c>
      <c r="D41" s="233">
        <v>511</v>
      </c>
      <c r="E41" s="235">
        <v>1250</v>
      </c>
      <c r="F41" s="236"/>
    </row>
    <row r="42" spans="1:6" ht="15" thickBot="1" x14ac:dyDescent="0.25">
      <c r="A42" s="195" t="s">
        <v>149</v>
      </c>
      <c r="B42" s="194">
        <v>327.27</v>
      </c>
      <c r="C42" s="233">
        <v>425.45</v>
      </c>
      <c r="D42" s="233">
        <v>500.73</v>
      </c>
      <c r="E42" s="235">
        <v>1227.27</v>
      </c>
      <c r="F42" s="236"/>
    </row>
    <row r="43" spans="1:6" ht="15" thickBot="1" x14ac:dyDescent="0.25">
      <c r="A43" s="193" t="s">
        <v>150</v>
      </c>
      <c r="B43" s="194"/>
      <c r="C43" s="233"/>
      <c r="D43" s="233"/>
      <c r="E43" s="233"/>
      <c r="F43" s="234"/>
    </row>
    <row r="44" spans="1:6" ht="15" thickBot="1" x14ac:dyDescent="0.25">
      <c r="A44" s="195" t="s">
        <v>151</v>
      </c>
      <c r="B44" s="194" t="s">
        <v>128</v>
      </c>
      <c r="C44" s="233" t="s">
        <v>129</v>
      </c>
      <c r="D44" s="233" t="s">
        <v>130</v>
      </c>
      <c r="E44" s="235">
        <v>1272.72</v>
      </c>
      <c r="F44" s="236"/>
    </row>
    <row r="45" spans="1:6" ht="15" thickBot="1" x14ac:dyDescent="0.25">
      <c r="A45" s="195" t="s">
        <v>152</v>
      </c>
      <c r="B45" s="194">
        <v>333.33</v>
      </c>
      <c r="C45" s="233">
        <v>433.33</v>
      </c>
      <c r="D45" s="233">
        <v>511</v>
      </c>
      <c r="E45" s="235">
        <v>1250</v>
      </c>
      <c r="F45" s="236"/>
    </row>
    <row r="46" spans="1:6" ht="15" thickBot="1" x14ac:dyDescent="0.25">
      <c r="A46" s="195" t="s">
        <v>153</v>
      </c>
      <c r="B46" s="194">
        <v>327.27</v>
      </c>
      <c r="C46" s="233">
        <v>425.45</v>
      </c>
      <c r="D46" s="233">
        <v>500.73</v>
      </c>
      <c r="E46" s="235">
        <v>1227.27</v>
      </c>
      <c r="F46" s="236"/>
    </row>
    <row r="47" spans="1:6" ht="15" thickBot="1" x14ac:dyDescent="0.25">
      <c r="A47" s="193" t="s">
        <v>154</v>
      </c>
      <c r="B47" s="194"/>
      <c r="C47" s="233"/>
      <c r="D47" s="233"/>
      <c r="E47" s="233"/>
      <c r="F47" s="234"/>
    </row>
    <row r="48" spans="1:6" ht="15" thickBot="1" x14ac:dyDescent="0.25">
      <c r="A48" s="195" t="s">
        <v>155</v>
      </c>
      <c r="B48" s="194">
        <v>680.31</v>
      </c>
      <c r="C48" s="233">
        <v>884.41</v>
      </c>
      <c r="D48" s="235">
        <v>1042.92</v>
      </c>
      <c r="E48" s="235">
        <v>2550.0300000000002</v>
      </c>
      <c r="F48" s="236"/>
    </row>
    <row r="49" spans="1:6" ht="15" thickBot="1" x14ac:dyDescent="0.25">
      <c r="A49" s="195" t="s">
        <v>156</v>
      </c>
      <c r="B49" s="194">
        <v>624.72</v>
      </c>
      <c r="C49" s="233">
        <v>812.13</v>
      </c>
      <c r="D49" s="233">
        <v>957.69</v>
      </c>
      <c r="E49" s="235">
        <v>2341.64</v>
      </c>
      <c r="F49" s="236"/>
    </row>
    <row r="50" spans="1:6" ht="15" thickBot="1" x14ac:dyDescent="0.25">
      <c r="A50" s="195" t="s">
        <v>157</v>
      </c>
      <c r="B50" s="194">
        <v>419.52</v>
      </c>
      <c r="C50" s="233">
        <v>545.38</v>
      </c>
      <c r="D50" s="233">
        <v>643.13</v>
      </c>
      <c r="E50" s="235">
        <v>1572.5</v>
      </c>
      <c r="F50" s="236"/>
    </row>
    <row r="51" spans="1:6" ht="15" thickBot="1" x14ac:dyDescent="0.25">
      <c r="A51" s="195" t="s">
        <v>158</v>
      </c>
      <c r="B51" s="194">
        <v>327.27</v>
      </c>
      <c r="C51" s="233">
        <v>425.45</v>
      </c>
      <c r="D51" s="233">
        <v>500.73</v>
      </c>
      <c r="E51" s="235">
        <v>1227.27</v>
      </c>
      <c r="F51" s="236"/>
    </row>
    <row r="52" spans="1:6" ht="29.25" thickBot="1" x14ac:dyDescent="0.25">
      <c r="A52" s="193" t="s">
        <v>159</v>
      </c>
      <c r="B52" s="194"/>
      <c r="C52" s="233"/>
      <c r="D52" s="233"/>
      <c r="E52" s="233"/>
      <c r="F52" s="234"/>
    </row>
    <row r="53" spans="1:6" ht="15" thickBot="1" x14ac:dyDescent="0.25">
      <c r="A53" s="195" t="s">
        <v>160</v>
      </c>
      <c r="B53" s="194">
        <v>457.67</v>
      </c>
      <c r="C53" s="233">
        <v>594.97</v>
      </c>
      <c r="D53" s="233">
        <v>701.61</v>
      </c>
      <c r="E53" s="235">
        <v>1715.49</v>
      </c>
      <c r="F53" s="236"/>
    </row>
    <row r="54" spans="1:6" ht="15" thickBot="1" x14ac:dyDescent="0.25">
      <c r="A54" s="195" t="s">
        <v>161</v>
      </c>
      <c r="B54" s="194">
        <v>385.51</v>
      </c>
      <c r="C54" s="233">
        <v>501.16</v>
      </c>
      <c r="D54" s="233">
        <v>590.98</v>
      </c>
      <c r="E54" s="235">
        <v>1445</v>
      </c>
      <c r="F54" s="236"/>
    </row>
    <row r="55" spans="1:6" ht="15" thickBot="1" x14ac:dyDescent="0.25">
      <c r="A55" s="195" t="s">
        <v>162</v>
      </c>
      <c r="B55" s="194">
        <v>327.27</v>
      </c>
      <c r="C55" s="233">
        <v>425.45</v>
      </c>
      <c r="D55" s="233">
        <v>500.73</v>
      </c>
      <c r="E55" s="235">
        <v>1227.27</v>
      </c>
      <c r="F55" s="236"/>
    </row>
    <row r="56" spans="1:6" ht="15" thickBot="1" x14ac:dyDescent="0.25">
      <c r="A56" s="195" t="s">
        <v>163</v>
      </c>
      <c r="B56" s="194">
        <v>333.33</v>
      </c>
      <c r="C56" s="233">
        <v>433.33</v>
      </c>
      <c r="D56" s="233">
        <v>511</v>
      </c>
      <c r="E56" s="235">
        <v>1250</v>
      </c>
      <c r="F56" s="236"/>
    </row>
    <row r="57" spans="1:6" ht="15" thickBot="1" x14ac:dyDescent="0.25">
      <c r="A57" s="195" t="s">
        <v>164</v>
      </c>
      <c r="B57" s="194">
        <v>327.27</v>
      </c>
      <c r="C57" s="233">
        <v>425.45</v>
      </c>
      <c r="D57" s="233">
        <v>500.73</v>
      </c>
      <c r="E57" s="235">
        <v>1227.27</v>
      </c>
      <c r="F57" s="236"/>
    </row>
    <row r="58" spans="1:6" ht="15" thickBot="1" x14ac:dyDescent="0.25">
      <c r="A58" s="195" t="s">
        <v>165</v>
      </c>
      <c r="B58" s="194">
        <v>327.27</v>
      </c>
      <c r="C58" s="233">
        <v>425.45</v>
      </c>
      <c r="D58" s="233">
        <v>500.73</v>
      </c>
      <c r="E58" s="235">
        <v>1227.27</v>
      </c>
      <c r="F58" s="236"/>
    </row>
    <row r="59" spans="1:6" ht="15" thickBot="1" x14ac:dyDescent="0.25">
      <c r="A59" s="195" t="s">
        <v>166</v>
      </c>
      <c r="B59" s="194">
        <v>327.27</v>
      </c>
      <c r="C59" s="233">
        <v>425.45</v>
      </c>
      <c r="D59" s="233">
        <v>500.73</v>
      </c>
      <c r="E59" s="235">
        <v>1227.27</v>
      </c>
      <c r="F59" s="236"/>
    </row>
    <row r="60" spans="1:6" ht="15" thickBot="1" x14ac:dyDescent="0.25">
      <c r="A60" s="193" t="s">
        <v>167</v>
      </c>
      <c r="B60" s="194"/>
      <c r="C60" s="233"/>
      <c r="D60" s="233"/>
      <c r="E60" s="233"/>
      <c r="F60" s="234"/>
    </row>
    <row r="61" spans="1:6" ht="15" thickBot="1" x14ac:dyDescent="0.25">
      <c r="A61" s="195" t="s">
        <v>168</v>
      </c>
      <c r="B61" s="194" t="s">
        <v>128</v>
      </c>
      <c r="C61" s="233" t="s">
        <v>129</v>
      </c>
      <c r="D61" s="233" t="s">
        <v>130</v>
      </c>
      <c r="E61" s="235">
        <v>1272.72</v>
      </c>
      <c r="F61" s="236"/>
    </row>
    <row r="62" spans="1:6" ht="15" thickBot="1" x14ac:dyDescent="0.25">
      <c r="A62" s="195" t="s">
        <v>169</v>
      </c>
      <c r="B62" s="194">
        <v>333.33</v>
      </c>
      <c r="C62" s="233">
        <v>433.33</v>
      </c>
      <c r="D62" s="233">
        <v>511</v>
      </c>
      <c r="E62" s="235">
        <v>1250</v>
      </c>
      <c r="F62" s="236"/>
    </row>
    <row r="63" spans="1:6" ht="15" thickBot="1" x14ac:dyDescent="0.25">
      <c r="A63" s="195" t="s">
        <v>170</v>
      </c>
      <c r="B63" s="194">
        <v>333.33</v>
      </c>
      <c r="C63" s="233">
        <v>433.33</v>
      </c>
      <c r="D63" s="233">
        <v>511</v>
      </c>
      <c r="E63" s="235">
        <v>1250</v>
      </c>
      <c r="F63" s="236"/>
    </row>
    <row r="64" spans="1:6" ht="15" thickBot="1" x14ac:dyDescent="0.25">
      <c r="A64" s="195" t="s">
        <v>171</v>
      </c>
      <c r="B64" s="194">
        <v>333.33</v>
      </c>
      <c r="C64" s="233">
        <v>433.33</v>
      </c>
      <c r="D64" s="233">
        <v>511</v>
      </c>
      <c r="E64" s="235">
        <v>1250</v>
      </c>
      <c r="F64" s="236"/>
    </row>
    <row r="65" spans="1:6" ht="15" thickBot="1" x14ac:dyDescent="0.25">
      <c r="A65" s="195" t="s">
        <v>172</v>
      </c>
      <c r="B65" s="194">
        <v>327.27</v>
      </c>
      <c r="C65" s="233">
        <v>425.45</v>
      </c>
      <c r="D65" s="233">
        <v>500.73</v>
      </c>
      <c r="E65" s="235">
        <v>1227.27</v>
      </c>
      <c r="F65" s="236"/>
    </row>
    <row r="66" spans="1:6" ht="15" thickBot="1" x14ac:dyDescent="0.25">
      <c r="A66" s="195" t="s">
        <v>173</v>
      </c>
      <c r="B66" s="194">
        <v>327.27</v>
      </c>
      <c r="C66" s="233">
        <v>425.45</v>
      </c>
      <c r="D66" s="233">
        <v>500.73</v>
      </c>
      <c r="E66" s="235">
        <v>1227.27</v>
      </c>
      <c r="F66" s="236"/>
    </row>
    <row r="67" spans="1:6" ht="15" thickBot="1" x14ac:dyDescent="0.25">
      <c r="A67" s="195" t="s">
        <v>174</v>
      </c>
      <c r="B67" s="194">
        <v>327.27</v>
      </c>
      <c r="C67" s="233">
        <v>425.45</v>
      </c>
      <c r="D67" s="233">
        <v>500.73</v>
      </c>
      <c r="E67" s="235">
        <v>1227.27</v>
      </c>
      <c r="F67" s="236"/>
    </row>
    <row r="68" spans="1:6" ht="15" thickBot="1" x14ac:dyDescent="0.25">
      <c r="A68" s="195" t="s">
        <v>175</v>
      </c>
      <c r="B68" s="194">
        <v>327.27</v>
      </c>
      <c r="C68" s="233">
        <v>425.45</v>
      </c>
      <c r="D68" s="233">
        <v>500.73</v>
      </c>
      <c r="E68" s="235">
        <v>1227.27</v>
      </c>
      <c r="F68" s="236"/>
    </row>
    <row r="69" spans="1:6" ht="15" thickBot="1" x14ac:dyDescent="0.25">
      <c r="A69" s="193" t="s">
        <v>176</v>
      </c>
      <c r="B69" s="194"/>
      <c r="C69" s="233"/>
      <c r="D69" s="233"/>
      <c r="E69" s="233"/>
      <c r="F69" s="234"/>
    </row>
    <row r="70" spans="1:6" ht="15" thickBot="1" x14ac:dyDescent="0.25">
      <c r="A70" s="195" t="s">
        <v>177</v>
      </c>
      <c r="B70" s="194">
        <v>528.6</v>
      </c>
      <c r="C70" s="233">
        <v>687.18</v>
      </c>
      <c r="D70" s="233">
        <v>810.35</v>
      </c>
      <c r="E70" s="235">
        <v>1981.37</v>
      </c>
      <c r="F70" s="236"/>
    </row>
    <row r="71" spans="1:6" ht="15" thickBot="1" x14ac:dyDescent="0.25">
      <c r="A71" s="195" t="s">
        <v>178</v>
      </c>
      <c r="B71" s="194">
        <v>419.52</v>
      </c>
      <c r="C71" s="233">
        <v>545.38</v>
      </c>
      <c r="D71" s="233">
        <v>643.13</v>
      </c>
      <c r="E71" s="235">
        <v>1572.5</v>
      </c>
      <c r="F71" s="236"/>
    </row>
    <row r="72" spans="1:6" ht="43.5" thickBot="1" x14ac:dyDescent="0.25">
      <c r="A72" s="195" t="s">
        <v>179</v>
      </c>
      <c r="B72" s="194">
        <v>327.27</v>
      </c>
      <c r="C72" s="233">
        <v>425.45</v>
      </c>
      <c r="D72" s="233">
        <v>500.73</v>
      </c>
      <c r="E72" s="235">
        <v>1227.27</v>
      </c>
      <c r="F72" s="236"/>
    </row>
    <row r="73" spans="1:6" ht="15" thickBot="1" x14ac:dyDescent="0.25">
      <c r="A73" s="195" t="s">
        <v>180</v>
      </c>
      <c r="B73" s="194">
        <v>385.51</v>
      </c>
      <c r="C73" s="233">
        <v>501.16</v>
      </c>
      <c r="D73" s="233">
        <v>590.98</v>
      </c>
      <c r="E73" s="235">
        <v>1445</v>
      </c>
      <c r="F73" s="236"/>
    </row>
    <row r="74" spans="1:6" ht="29.25" thickBot="1" x14ac:dyDescent="0.25">
      <c r="A74" s="195" t="s">
        <v>181</v>
      </c>
      <c r="B74" s="194">
        <v>327.27</v>
      </c>
      <c r="C74" s="233">
        <v>425.45</v>
      </c>
      <c r="D74" s="233">
        <v>500.73</v>
      </c>
      <c r="E74" s="235">
        <v>1227.27</v>
      </c>
      <c r="F74" s="236"/>
    </row>
    <row r="75" spans="1:6" ht="15" thickBot="1" x14ac:dyDescent="0.25">
      <c r="A75" s="195" t="s">
        <v>182</v>
      </c>
      <c r="B75" s="194">
        <v>327.27</v>
      </c>
      <c r="C75" s="233">
        <v>425.45</v>
      </c>
      <c r="D75" s="233">
        <v>500.73</v>
      </c>
      <c r="E75" s="235">
        <v>1227.27</v>
      </c>
      <c r="F75" s="236"/>
    </row>
    <row r="76" spans="1:6" ht="29.25" thickBot="1" x14ac:dyDescent="0.25">
      <c r="A76" s="193" t="s">
        <v>183</v>
      </c>
      <c r="B76" s="194"/>
      <c r="C76" s="233"/>
      <c r="D76" s="233"/>
      <c r="E76" s="233"/>
      <c r="F76" s="234"/>
    </row>
    <row r="77" spans="1:6" ht="15" thickBot="1" x14ac:dyDescent="0.25">
      <c r="A77" s="195" t="s">
        <v>184</v>
      </c>
      <c r="B77" s="194"/>
      <c r="C77" s="233"/>
      <c r="D77" s="233"/>
      <c r="E77" s="233"/>
      <c r="F77" s="234"/>
    </row>
    <row r="78" spans="1:6" ht="15" thickBot="1" x14ac:dyDescent="0.25">
      <c r="A78" s="195" t="s">
        <v>185</v>
      </c>
      <c r="B78" s="194">
        <v>457.67</v>
      </c>
      <c r="C78" s="233">
        <v>594.97</v>
      </c>
      <c r="D78" s="233">
        <v>701.61</v>
      </c>
      <c r="E78" s="235">
        <v>1715.49</v>
      </c>
      <c r="F78" s="236"/>
    </row>
    <row r="79" spans="1:6" ht="15" thickBot="1" x14ac:dyDescent="0.25">
      <c r="A79" s="195" t="s">
        <v>186</v>
      </c>
      <c r="B79" s="194" t="s">
        <v>128</v>
      </c>
      <c r="C79" s="233" t="s">
        <v>129</v>
      </c>
      <c r="D79" s="233" t="s">
        <v>130</v>
      </c>
      <c r="E79" s="235">
        <v>1272.72</v>
      </c>
      <c r="F79" s="236"/>
    </row>
    <row r="80" spans="1:6" ht="15" thickBot="1" x14ac:dyDescent="0.25">
      <c r="A80" s="195" t="s">
        <v>187</v>
      </c>
      <c r="B80" s="194">
        <v>327.27</v>
      </c>
      <c r="C80" s="233">
        <v>425.45</v>
      </c>
      <c r="D80" s="233">
        <v>500.73</v>
      </c>
      <c r="E80" s="235">
        <v>1227.27</v>
      </c>
      <c r="F80" s="236"/>
    </row>
    <row r="81" spans="1:6" ht="15" thickBot="1" x14ac:dyDescent="0.25">
      <c r="A81" s="195" t="s">
        <v>188</v>
      </c>
      <c r="B81" s="194"/>
      <c r="C81" s="233"/>
      <c r="D81" s="233"/>
      <c r="E81" s="233"/>
      <c r="F81" s="234"/>
    </row>
    <row r="82" spans="1:6" ht="15" thickBot="1" x14ac:dyDescent="0.25">
      <c r="A82" s="195" t="s">
        <v>189</v>
      </c>
      <c r="B82" s="194">
        <v>419.52</v>
      </c>
      <c r="C82" s="233">
        <v>545.38</v>
      </c>
      <c r="D82" s="233">
        <v>643.13</v>
      </c>
      <c r="E82" s="235">
        <v>1572.5</v>
      </c>
      <c r="F82" s="236"/>
    </row>
    <row r="83" spans="1:6" ht="15" thickBot="1" x14ac:dyDescent="0.25">
      <c r="A83" s="195" t="s">
        <v>190</v>
      </c>
      <c r="B83" s="194" t="s">
        <v>128</v>
      </c>
      <c r="C83" s="233" t="s">
        <v>129</v>
      </c>
      <c r="D83" s="233" t="s">
        <v>130</v>
      </c>
      <c r="E83" s="235">
        <v>1272.72</v>
      </c>
      <c r="F83" s="236"/>
    </row>
    <row r="84" spans="1:6" ht="15" thickBot="1" x14ac:dyDescent="0.25">
      <c r="A84" s="195" t="s">
        <v>191</v>
      </c>
      <c r="B84" s="194">
        <v>327.27</v>
      </c>
      <c r="C84" s="233">
        <v>425.45</v>
      </c>
      <c r="D84" s="233">
        <v>500.73</v>
      </c>
      <c r="E84" s="235">
        <v>1227.27</v>
      </c>
      <c r="F84" s="236"/>
    </row>
    <row r="85" spans="1:6" ht="15" thickBot="1" x14ac:dyDescent="0.25">
      <c r="A85" s="193" t="s">
        <v>192</v>
      </c>
      <c r="B85" s="194"/>
      <c r="C85" s="233"/>
      <c r="D85" s="233"/>
      <c r="E85" s="233"/>
      <c r="F85" s="234"/>
    </row>
    <row r="86" spans="1:6" ht="15" thickBot="1" x14ac:dyDescent="0.25">
      <c r="A86" s="195" t="s">
        <v>193</v>
      </c>
      <c r="B86" s="194">
        <v>680.31</v>
      </c>
      <c r="C86" s="233">
        <v>884.41</v>
      </c>
      <c r="D86" s="235">
        <v>1042.92</v>
      </c>
      <c r="E86" s="235">
        <v>2550.0300000000002</v>
      </c>
      <c r="F86" s="236"/>
    </row>
    <row r="87" spans="1:6" ht="29.25" thickBot="1" x14ac:dyDescent="0.25">
      <c r="A87" s="195" t="s">
        <v>194</v>
      </c>
      <c r="B87" s="194" t="s">
        <v>128</v>
      </c>
      <c r="C87" s="233" t="s">
        <v>129</v>
      </c>
      <c r="D87" s="233" t="s">
        <v>130</v>
      </c>
      <c r="E87" s="235">
        <v>1272.72</v>
      </c>
      <c r="F87" s="236"/>
    </row>
    <row r="88" spans="1:6" ht="15" thickBot="1" x14ac:dyDescent="0.25">
      <c r="A88" s="195" t="s">
        <v>195</v>
      </c>
      <c r="B88" s="194">
        <v>327.27</v>
      </c>
      <c r="C88" s="233">
        <v>425.45</v>
      </c>
      <c r="D88" s="233">
        <v>500.73</v>
      </c>
      <c r="E88" s="235">
        <v>1227.27</v>
      </c>
      <c r="F88" s="236"/>
    </row>
    <row r="89" spans="1:6" ht="15" thickBot="1" x14ac:dyDescent="0.25">
      <c r="A89" s="195" t="s">
        <v>196</v>
      </c>
      <c r="B89" s="194">
        <v>432.5</v>
      </c>
      <c r="C89" s="233">
        <v>562.25</v>
      </c>
      <c r="D89" s="233">
        <v>663.02</v>
      </c>
      <c r="E89" s="235">
        <v>1621.14</v>
      </c>
      <c r="F89" s="236"/>
    </row>
    <row r="90" spans="1:6" ht="29.25" thickBot="1" x14ac:dyDescent="0.25">
      <c r="A90" s="195" t="s">
        <v>197</v>
      </c>
      <c r="B90" s="194">
        <v>327.27</v>
      </c>
      <c r="C90" s="233">
        <v>425.45</v>
      </c>
      <c r="D90" s="233">
        <v>500.73</v>
      </c>
      <c r="E90" s="235">
        <v>1227.27</v>
      </c>
      <c r="F90" s="236"/>
    </row>
    <row r="91" spans="1:6" ht="15" thickBot="1" x14ac:dyDescent="0.25">
      <c r="A91" s="193" t="s">
        <v>198</v>
      </c>
      <c r="B91" s="194"/>
      <c r="C91" s="233"/>
      <c r="D91" s="233"/>
      <c r="E91" s="233"/>
      <c r="F91" s="234"/>
    </row>
    <row r="92" spans="1:6" ht="15" thickBot="1" x14ac:dyDescent="0.25">
      <c r="A92" s="195" t="s">
        <v>199</v>
      </c>
      <c r="B92" s="194">
        <v>419.58</v>
      </c>
      <c r="C92" s="233">
        <v>545.45000000000005</v>
      </c>
      <c r="D92" s="233">
        <v>643.21</v>
      </c>
      <c r="E92" s="235">
        <v>1572.7</v>
      </c>
      <c r="F92" s="236"/>
    </row>
    <row r="93" spans="1:6" ht="15" thickBot="1" x14ac:dyDescent="0.25">
      <c r="A93" s="195" t="s">
        <v>200</v>
      </c>
      <c r="B93" s="194">
        <v>328</v>
      </c>
      <c r="C93" s="233">
        <v>426.4</v>
      </c>
      <c r="D93" s="233">
        <v>502.82</v>
      </c>
      <c r="E93" s="235">
        <v>1230</v>
      </c>
      <c r="F93" s="236"/>
    </row>
    <row r="94" spans="1:6" ht="15" thickBot="1" x14ac:dyDescent="0.25">
      <c r="A94" s="195" t="s">
        <v>201</v>
      </c>
      <c r="B94" s="194">
        <v>328</v>
      </c>
      <c r="C94" s="233">
        <v>426.4</v>
      </c>
      <c r="D94" s="233">
        <v>502.82</v>
      </c>
      <c r="E94" s="235">
        <v>1230</v>
      </c>
      <c r="F94" s="236"/>
    </row>
    <row r="95" spans="1:6" ht="15" thickBot="1" x14ac:dyDescent="0.25">
      <c r="A95" s="195" t="s">
        <v>202</v>
      </c>
      <c r="B95" s="194">
        <v>328</v>
      </c>
      <c r="C95" s="233">
        <v>426.4</v>
      </c>
      <c r="D95" s="233">
        <v>502.82</v>
      </c>
      <c r="E95" s="235">
        <v>1230</v>
      </c>
      <c r="F95" s="236"/>
    </row>
    <row r="96" spans="1:6" ht="15" thickBot="1" x14ac:dyDescent="0.25">
      <c r="A96" s="195" t="s">
        <v>203</v>
      </c>
      <c r="B96" s="194">
        <v>327.27</v>
      </c>
      <c r="C96" s="233">
        <v>425.45</v>
      </c>
      <c r="D96" s="233">
        <v>500.73</v>
      </c>
      <c r="E96" s="235">
        <v>1227.27</v>
      </c>
      <c r="F96" s="236"/>
    </row>
    <row r="99" spans="1:2" ht="100.5" thickBot="1" x14ac:dyDescent="0.25">
      <c r="A99" s="368" t="s">
        <v>295</v>
      </c>
      <c r="B99" s="243"/>
    </row>
    <row r="100" spans="1:2" ht="42.75" x14ac:dyDescent="0.2">
      <c r="A100" s="364" t="s">
        <v>110</v>
      </c>
      <c r="B100" s="238" t="s">
        <v>208</v>
      </c>
    </row>
    <row r="101" spans="1:2" ht="14.25" x14ac:dyDescent="0.2">
      <c r="A101" s="364"/>
      <c r="B101" s="239" t="s">
        <v>209</v>
      </c>
    </row>
    <row r="102" spans="1:2" ht="15" thickBot="1" x14ac:dyDescent="0.25">
      <c r="A102" s="365"/>
      <c r="B102" s="240" t="s">
        <v>113</v>
      </c>
    </row>
    <row r="103" spans="1:2" ht="15" thickBot="1" x14ac:dyDescent="0.25">
      <c r="A103" s="245" t="s">
        <v>210</v>
      </c>
      <c r="B103" s="246"/>
    </row>
    <row r="104" spans="1:2" ht="86.25" thickBot="1" x14ac:dyDescent="0.25">
      <c r="A104" s="247" t="s">
        <v>211</v>
      </c>
      <c r="B104" s="246"/>
    </row>
    <row r="105" spans="1:2" ht="15" thickBot="1" x14ac:dyDescent="0.25">
      <c r="A105" s="247" t="s">
        <v>212</v>
      </c>
      <c r="B105" s="248">
        <v>4377.9399999999996</v>
      </c>
    </row>
    <row r="106" spans="1:2" ht="15" thickBot="1" x14ac:dyDescent="0.25">
      <c r="A106" s="247" t="s">
        <v>213</v>
      </c>
      <c r="B106" s="248">
        <v>2916.04</v>
      </c>
    </row>
    <row r="107" spans="1:2" ht="15" thickBot="1" x14ac:dyDescent="0.25">
      <c r="A107" s="247" t="s">
        <v>214</v>
      </c>
      <c r="B107" s="248">
        <v>2671.86</v>
      </c>
    </row>
    <row r="108" spans="1:2" ht="143.25" thickBot="1" x14ac:dyDescent="0.25">
      <c r="A108" s="195" t="s">
        <v>215</v>
      </c>
      <c r="B108" s="241"/>
    </row>
    <row r="109" spans="1:2" ht="15" thickBot="1" x14ac:dyDescent="0.25">
      <c r="A109" s="195" t="s">
        <v>212</v>
      </c>
      <c r="B109" s="242">
        <v>3283.46</v>
      </c>
    </row>
    <row r="110" spans="1:2" ht="15" thickBot="1" x14ac:dyDescent="0.25">
      <c r="A110" s="195" t="s">
        <v>213</v>
      </c>
      <c r="B110" s="242">
        <v>2187.0300000000002</v>
      </c>
    </row>
    <row r="111" spans="1:2" ht="15" thickBot="1" x14ac:dyDescent="0.25">
      <c r="A111" s="195" t="s">
        <v>214</v>
      </c>
      <c r="B111" s="242">
        <v>2003.89</v>
      </c>
    </row>
    <row r="112" spans="1:2" ht="86.25" thickBot="1" x14ac:dyDescent="0.25">
      <c r="A112" s="247" t="s">
        <v>216</v>
      </c>
      <c r="B112" s="246"/>
    </row>
    <row r="113" spans="1:4" ht="15" thickBot="1" x14ac:dyDescent="0.25">
      <c r="A113" s="247" t="s">
        <v>212</v>
      </c>
      <c r="B113" s="248">
        <v>2462.59</v>
      </c>
    </row>
    <row r="114" spans="1:4" ht="15" thickBot="1" x14ac:dyDescent="0.25">
      <c r="A114" s="247" t="s">
        <v>213</v>
      </c>
      <c r="B114" s="248">
        <v>1640.27</v>
      </c>
    </row>
    <row r="115" spans="1:4" ht="15" thickBot="1" x14ac:dyDescent="0.25">
      <c r="A115" s="247" t="s">
        <v>214</v>
      </c>
      <c r="B115" s="248">
        <v>1502.92</v>
      </c>
    </row>
    <row r="117" spans="1:4" ht="221.25" thickBot="1" x14ac:dyDescent="0.25">
      <c r="A117" s="196" t="s">
        <v>296</v>
      </c>
    </row>
    <row r="118" spans="1:4" ht="25.5" x14ac:dyDescent="0.2">
      <c r="A118" s="371" t="s">
        <v>297</v>
      </c>
    </row>
    <row r="119" spans="1:4" x14ac:dyDescent="0.2">
      <c r="A119" t="s">
        <v>219</v>
      </c>
    </row>
    <row r="120" spans="1:4" x14ac:dyDescent="0.2">
      <c r="A120" s="19" t="s">
        <v>224</v>
      </c>
      <c r="B120" s="19" t="s">
        <v>225</v>
      </c>
      <c r="C120" s="19" t="s">
        <v>227</v>
      </c>
      <c r="D120" t="s">
        <v>226</v>
      </c>
    </row>
    <row r="121" spans="1:4" x14ac:dyDescent="0.2">
      <c r="A121" s="19" t="s">
        <v>220</v>
      </c>
      <c r="B121" s="369">
        <v>624.13</v>
      </c>
      <c r="C121" s="370">
        <v>2820.45</v>
      </c>
      <c r="D121" s="370">
        <v>7521.24</v>
      </c>
    </row>
    <row r="122" spans="1:4" x14ac:dyDescent="0.2">
      <c r="A122" s="19" t="s">
        <v>221</v>
      </c>
      <c r="B122" s="370">
        <v>510.65</v>
      </c>
      <c r="C122" s="370">
        <v>2270.9299999999998</v>
      </c>
      <c r="D122" s="370">
        <v>6337.47</v>
      </c>
    </row>
    <row r="123" spans="1:4" x14ac:dyDescent="0.2">
      <c r="A123" s="19" t="s">
        <v>222</v>
      </c>
      <c r="B123" s="370">
        <v>397.17</v>
      </c>
      <c r="C123" s="370">
        <v>1641.2</v>
      </c>
      <c r="D123" s="370">
        <v>4655.34</v>
      </c>
    </row>
    <row r="124" spans="1:4" x14ac:dyDescent="0.2">
      <c r="A124" s="19" t="s">
        <v>223</v>
      </c>
      <c r="B124" s="370">
        <v>158.87</v>
      </c>
      <c r="C124" s="370">
        <v>656.47</v>
      </c>
      <c r="D124" s="370">
        <v>1862.13</v>
      </c>
    </row>
  </sheetData>
  <mergeCells count="2">
    <mergeCell ref="A100:A102"/>
    <mergeCell ref="A7:F7"/>
  </mergeCells>
  <hyperlinks>
    <hyperlink ref="A3" r:id="rId1" xr:uid="{2E7B16B9-270D-4AF2-B7D5-F0B863A34F2D}"/>
    <hyperlink ref="A118" r:id="rId2" xr:uid="{7CE18942-92A1-49AE-A4E6-2C8A0A2D440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8 X 1 U V m K s O z + j A A A A 9 g A A A B I A H A B D b 2 5 m a W c v U G F j a 2 F n Z S 5 4 b W w g o h g A K K A U A A A A A A A A A A A A A A A A A A A A A A A A A A A A h Y + x D o I w F E V / h X S n r 9 T F k E c d j J s k J i T G t S k V G q E Y W i z / 5 u A n + Q t i F H V z v O e e 4 d 7 7 9 Y a r s W 2 i i + 6 d 6 W x G E s p I p K 3 q S m O r j A z + G C / J S u B O q p O s d D T J 1 q W j K z N S e 3 9 O A U I I N C x o 1 1 f A G U v g k G 8 L V e t W k o 9 s / s u x s c 5 L q z Q R u H + N E Z w m j F P O p k 0 I M 8 T c 2 K / A p + 7 Z / k B c D 4 0 f e i 2 0 i z c F w h w R 3 h / E A 1 B L A w Q U A A I A C A D x f V 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X 1 U V i i K R 7 g O A A A A E Q A A A B M A H A B G b 3 J t d W x h c y 9 T Z W N 0 a W 9 u M S 5 t I K I Y A C i g F A A A A A A A A A A A A A A A A A A A A A A A A A A A A C t O T S 7 J z M 9 T C I b Q h t Y A U E s B A i 0 A F A A C A A g A 8 X 1 U V m K s O z + j A A A A 9 g A A A B I A A A A A A A A A A A A A A A A A A A A A A E N v b m Z p Z y 9 Q Y W N r Y W d l L n h t b F B L A Q I t A B Q A A g A I A P F 9 V F Y P y u m r p A A A A O k A A A A T A A A A A A A A A A A A A A A A A O 8 A A A B b Q 2 9 u d G V u d F 9 U e X B l c 1 0 u e G 1 s U E s B A i 0 A F A A C A A g A 8 X 1 U 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P k I A G k i w 5 O j 8 C q a l Z 7 c U 4 A A A A A A g A A A A A A A 2 Y A A M A A A A A Q A A A A J k N / w M 1 H 4 9 k s p z 7 r F X g B 4 w A A A A A E g A A A o A A A A B A A A A B G z / b u N j q 6 Z O l n T H A p i i U F U A A A A H 9 P 1 5 8 E L q F 7 z N j K C L 0 0 q e H j G M L n 5 k E Z 7 B y v + x f V y l 9 t u 4 X W u B 7 I w 9 + e n i o k 2 1 p G P Y x Q F 2 L v E a N D 9 z U V h i q + V I d E d 5 I x 0 B 4 R o 2 8 T s 3 w X 5 B x 0 F A A A A N 7 V A e 7 a 3 S W m c p K 7 t 5 k P g v R P o 1 g 4 < / D a t a M a s h u p > 
</file>

<file path=customXml/itemProps1.xml><?xml version="1.0" encoding="utf-8"?>
<ds:datastoreItem xmlns:ds="http://schemas.openxmlformats.org/officeDocument/2006/customXml" ds:itemID="{570CEAC0-FE72-484B-99F8-EC5309A183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presupuesto</vt:lpstr>
      <vt:lpstr>Desglose de personal</vt:lpstr>
      <vt:lpstr>tabla salarial</vt:lpstr>
      <vt:lpstr>'Desglose de personal'!Área_de_impresión</vt:lpstr>
    </vt:vector>
  </TitlesOfParts>
  <Company>Ente Público Comunicación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MCASTRILLO</dc:creator>
  <cp:lastModifiedBy>Jorge González González</cp:lastModifiedBy>
  <cp:lastPrinted>2023-02-23T11:55:38Z</cp:lastPrinted>
  <dcterms:created xsi:type="dcterms:W3CDTF">2006-07-24T07:37:17Z</dcterms:created>
  <dcterms:modified xsi:type="dcterms:W3CDTF">2023-04-17T08:44:58Z</dcterms:modified>
</cp:coreProperties>
</file>